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2" i="1" l="1"/>
  <c r="G17" i="1"/>
  <c r="F11" i="1"/>
  <c r="G11" i="1" s="1"/>
  <c r="E11" i="1"/>
  <c r="D11" i="1"/>
  <c r="C11" i="1"/>
  <c r="B11" i="1"/>
  <c r="G10" i="1"/>
  <c r="J9" i="1"/>
  <c r="I9" i="1" s="1"/>
  <c r="G9" i="1"/>
  <c r="I8" i="1"/>
  <c r="G8" i="1"/>
  <c r="J7" i="1"/>
  <c r="I7" i="1"/>
  <c r="G7" i="1"/>
  <c r="J6" i="1"/>
  <c r="J10" i="1" s="1"/>
  <c r="G6" i="1"/>
  <c r="J5" i="1"/>
  <c r="I5" i="1"/>
  <c r="G5" i="1"/>
  <c r="I4" i="1"/>
  <c r="G4" i="1"/>
  <c r="J11" i="1" l="1"/>
  <c r="J17" i="1"/>
  <c r="I17" i="1" s="1"/>
  <c r="I10" i="1"/>
  <c r="I11" i="1" s="1"/>
  <c r="I6" i="1"/>
</calcChain>
</file>

<file path=xl/sharedStrings.xml><?xml version="1.0" encoding="utf-8"?>
<sst xmlns="http://schemas.openxmlformats.org/spreadsheetml/2006/main" count="26" uniqueCount="22">
  <si>
    <t>June 30,</t>
  </si>
  <si>
    <t>Sept 30,</t>
  </si>
  <si>
    <t>Dec 31,</t>
  </si>
  <si>
    <t>Mar 31,</t>
  </si>
  <si>
    <t>YoY Growth</t>
  </si>
  <si>
    <t>2H16 est</t>
  </si>
  <si>
    <t>2016 est.</t>
  </si>
  <si>
    <t>Adjusted EBITDA</t>
  </si>
  <si>
    <t>Depreciation</t>
  </si>
  <si>
    <t>Adjusted EBIT</t>
  </si>
  <si>
    <t>Interest Expense</t>
  </si>
  <si>
    <t>FX Transaction (Gain)/ Loss</t>
  </si>
  <si>
    <t>Tax Provision</t>
  </si>
  <si>
    <t>Adjusted Net Income</t>
  </si>
  <si>
    <t>Re-adjusted Net Income (ex FX)</t>
  </si>
  <si>
    <t>Earn out Share</t>
  </si>
  <si>
    <t>Warrant Liability</t>
  </si>
  <si>
    <t>Net (Loss) Income</t>
  </si>
  <si>
    <t>n/m</t>
  </si>
  <si>
    <t>Diluted Adjusted Income (Loss) Per Share</t>
  </si>
  <si>
    <t>Diluted Income (Loss) Per Share</t>
  </si>
  <si>
    <t>Diluted Shares Outstanding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</si>
</sst>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2" xfId="0" applyBorder="1"/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6" fontId="2" fillId="0" borderId="0" xfId="0" applyNumberFormat="1" applyFont="1" applyAlignment="1">
      <alignment horizontal="center"/>
    </xf>
    <xf numFmtId="9" fontId="4" fillId="0" borderId="0" xfId="1" applyFont="1"/>
    <xf numFmtId="6" fontId="2" fillId="0" borderId="0" xfId="0" applyNumberFormat="1" applyFont="1"/>
    <xf numFmtId="0" fontId="0" fillId="0" borderId="0" xfId="0" applyAlignment="1">
      <alignment horizontal="left" vertical="center" wrapText="1" indent="1"/>
    </xf>
    <xf numFmtId="3" fontId="0" fillId="0" borderId="1" xfId="0" applyNumberFormat="1" applyBorder="1" applyAlignment="1">
      <alignment horizontal="center"/>
    </xf>
    <xf numFmtId="6" fontId="0" fillId="0" borderId="2" xfId="0" applyNumberFormat="1" applyBorder="1"/>
    <xf numFmtId="3" fontId="0" fillId="0" borderId="2" xfId="0" applyNumberFormat="1" applyBorder="1"/>
    <xf numFmtId="3" fontId="0" fillId="0" borderId="0" xfId="0" applyNumberFormat="1" applyAlignment="1">
      <alignment horizontal="center"/>
    </xf>
    <xf numFmtId="6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6" fontId="4" fillId="0" borderId="0" xfId="0" applyNumberFormat="1" applyFont="1" applyAlignment="1">
      <alignment horizontal="center"/>
    </xf>
    <xf numFmtId="0" fontId="0" fillId="0" borderId="0" xfId="0" applyAlignment="1">
      <alignment horizontal="left" vertical="center" wrapText="1"/>
    </xf>
    <xf numFmtId="6" fontId="0" fillId="0" borderId="3" xfId="0" applyNumberFormat="1" applyBorder="1" applyAlignment="1">
      <alignment horizontal="center"/>
    </xf>
    <xf numFmtId="9" fontId="4" fillId="0" borderId="0" xfId="1" applyFont="1" applyAlignment="1">
      <alignment horizontal="right"/>
    </xf>
    <xf numFmtId="6" fontId="0" fillId="0" borderId="0" xfId="0" applyNumberFormat="1" applyBorder="1" applyAlignment="1">
      <alignment horizontal="center"/>
    </xf>
    <xf numFmtId="8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8" fontId="0" fillId="0" borderId="3" xfId="0" applyNumberFormat="1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XFD1048576"/>
    </sheetView>
  </sheetViews>
  <sheetFormatPr defaultRowHeight="15" x14ac:dyDescent="0.25"/>
  <cols>
    <col min="1" max="1" width="37.28515625" customWidth="1"/>
    <col min="2" max="4" width="9.140625" customWidth="1"/>
    <col min="7" max="7" width="7.85546875" style="7" customWidth="1"/>
    <col min="8" max="8" width="3.42578125" customWidth="1"/>
    <col min="9" max="9" width="11" customWidth="1"/>
  </cols>
  <sheetData>
    <row r="1" spans="1:10" ht="45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0</v>
      </c>
      <c r="G1" s="3" t="s">
        <v>4</v>
      </c>
      <c r="I1" s="2" t="s">
        <v>5</v>
      </c>
      <c r="J1" s="4" t="s">
        <v>6</v>
      </c>
    </row>
    <row r="2" spans="1:10" ht="15.75" thickBot="1" x14ac:dyDescent="0.3">
      <c r="A2" s="5"/>
      <c r="B2" s="6">
        <v>2015</v>
      </c>
      <c r="C2" s="6">
        <v>2015</v>
      </c>
      <c r="D2" s="6">
        <v>2015</v>
      </c>
      <c r="E2" s="6">
        <v>2016</v>
      </c>
      <c r="F2" s="6">
        <v>2016</v>
      </c>
      <c r="I2" s="8"/>
      <c r="J2" s="8"/>
    </row>
    <row r="3" spans="1:10" x14ac:dyDescent="0.25">
      <c r="A3" s="9"/>
      <c r="B3" s="5"/>
      <c r="C3" s="10"/>
      <c r="D3" s="10"/>
      <c r="E3" s="10"/>
      <c r="F3" s="10"/>
      <c r="G3" s="11"/>
    </row>
    <row r="4" spans="1:10" x14ac:dyDescent="0.25">
      <c r="A4" s="12" t="s">
        <v>7</v>
      </c>
      <c r="B4" s="13">
        <v>13638</v>
      </c>
      <c r="C4" s="13">
        <v>16509</v>
      </c>
      <c r="D4" s="13">
        <v>13935</v>
      </c>
      <c r="E4" s="13">
        <v>15334</v>
      </c>
      <c r="F4" s="13">
        <v>17081</v>
      </c>
      <c r="G4" s="14">
        <f>F4/B4 -1</f>
        <v>0.25245637190203851</v>
      </c>
      <c r="I4" s="15">
        <f t="shared" ref="I4:I10" si="0">J4-SUM(E4:F4)</f>
        <v>40085</v>
      </c>
      <c r="J4" s="15">
        <v>72500</v>
      </c>
    </row>
    <row r="5" spans="1:10" ht="15.75" thickBot="1" x14ac:dyDescent="0.3">
      <c r="A5" s="16" t="s">
        <v>8</v>
      </c>
      <c r="B5" s="17">
        <v>2745</v>
      </c>
      <c r="C5" s="17">
        <v>3085</v>
      </c>
      <c r="D5" s="17">
        <v>3538</v>
      </c>
      <c r="E5" s="17">
        <v>3261</v>
      </c>
      <c r="F5" s="17">
        <v>3659</v>
      </c>
      <c r="G5" s="14">
        <f t="shared" ref="G5:G22" si="1">F5/B5 -1</f>
        <v>0.3329690346083789</v>
      </c>
      <c r="I5" s="18">
        <f t="shared" si="0"/>
        <v>7500</v>
      </c>
      <c r="J5" s="19">
        <f>SUM(E5,F5,3700,3800)</f>
        <v>14420</v>
      </c>
    </row>
    <row r="6" spans="1:10" x14ac:dyDescent="0.25">
      <c r="A6" s="12" t="s">
        <v>9</v>
      </c>
      <c r="B6" s="13">
        <v>10893</v>
      </c>
      <c r="C6" s="13">
        <v>13424</v>
      </c>
      <c r="D6" s="13">
        <v>10397</v>
      </c>
      <c r="E6" s="13">
        <v>12073</v>
      </c>
      <c r="F6" s="13">
        <v>13422</v>
      </c>
      <c r="G6" s="14">
        <f t="shared" si="1"/>
        <v>0.23216744698430181</v>
      </c>
      <c r="I6" s="15">
        <f t="shared" si="0"/>
        <v>32585</v>
      </c>
      <c r="J6" s="15">
        <f>J4-J5</f>
        <v>58080</v>
      </c>
    </row>
    <row r="7" spans="1:10" x14ac:dyDescent="0.25">
      <c r="A7" s="16" t="s">
        <v>10</v>
      </c>
      <c r="B7" s="20">
        <v>2050</v>
      </c>
      <c r="C7" s="20">
        <v>2307</v>
      </c>
      <c r="D7" s="20">
        <v>2765</v>
      </c>
      <c r="E7" s="20">
        <v>3124</v>
      </c>
      <c r="F7" s="20">
        <v>4242</v>
      </c>
      <c r="G7" s="14">
        <f t="shared" si="1"/>
        <v>1.0692682926829269</v>
      </c>
      <c r="I7" s="21">
        <f t="shared" si="0"/>
        <v>8500</v>
      </c>
      <c r="J7" s="22">
        <f>SUM(E7,F7,4250,4250)</f>
        <v>15866</v>
      </c>
    </row>
    <row r="8" spans="1:10" x14ac:dyDescent="0.25">
      <c r="A8" s="16" t="s">
        <v>11</v>
      </c>
      <c r="B8" s="23">
        <v>168</v>
      </c>
      <c r="C8" s="20">
        <v>-8136</v>
      </c>
      <c r="D8" s="20">
        <v>1450</v>
      </c>
      <c r="E8" s="20">
        <v>1257</v>
      </c>
      <c r="F8" s="20">
        <v>1009</v>
      </c>
      <c r="G8" s="14">
        <f t="shared" si="1"/>
        <v>5.0059523809523814</v>
      </c>
      <c r="I8" s="21">
        <f t="shared" si="0"/>
        <v>0</v>
      </c>
      <c r="J8">
        <v>2266</v>
      </c>
    </row>
    <row r="9" spans="1:10" ht="15.75" thickBot="1" x14ac:dyDescent="0.3">
      <c r="A9" s="16" t="s">
        <v>12</v>
      </c>
      <c r="B9" s="17">
        <v>3631</v>
      </c>
      <c r="C9" s="17">
        <v>8524</v>
      </c>
      <c r="D9" s="17">
        <v>3764</v>
      </c>
      <c r="E9" s="17">
        <v>3643</v>
      </c>
      <c r="F9" s="17">
        <v>3815</v>
      </c>
      <c r="G9" s="14">
        <f t="shared" si="1"/>
        <v>5.0674745249242648E-2</v>
      </c>
      <c r="I9" s="18">
        <f t="shared" si="0"/>
        <v>7900</v>
      </c>
      <c r="J9" s="19">
        <f>SUM(E9,F9,3900,4000)</f>
        <v>15358</v>
      </c>
    </row>
    <row r="10" spans="1:10" x14ac:dyDescent="0.25">
      <c r="A10" s="12" t="s">
        <v>13</v>
      </c>
      <c r="B10" s="13">
        <v>5044</v>
      </c>
      <c r="C10" s="13">
        <v>10729</v>
      </c>
      <c r="D10" s="13">
        <v>2418</v>
      </c>
      <c r="E10" s="13">
        <v>4049</v>
      </c>
      <c r="F10" s="13">
        <v>4356</v>
      </c>
      <c r="G10" s="14">
        <f t="shared" si="1"/>
        <v>-0.13639968279143533</v>
      </c>
      <c r="I10" s="15">
        <f t="shared" si="0"/>
        <v>16185</v>
      </c>
      <c r="J10" s="15">
        <f>J6-SUM(J7:J9)</f>
        <v>24590</v>
      </c>
    </row>
    <row r="11" spans="1:10" s="7" customFormat="1" x14ac:dyDescent="0.25">
      <c r="A11" s="24" t="s">
        <v>14</v>
      </c>
      <c r="B11" s="25">
        <f>B10+B8</f>
        <v>5212</v>
      </c>
      <c r="C11" s="25">
        <f t="shared" ref="C11:F11" si="2">C10+C8</f>
        <v>2593</v>
      </c>
      <c r="D11" s="25">
        <f t="shared" si="2"/>
        <v>3868</v>
      </c>
      <c r="E11" s="25">
        <f t="shared" si="2"/>
        <v>5306</v>
      </c>
      <c r="F11" s="25">
        <f t="shared" si="2"/>
        <v>5365</v>
      </c>
      <c r="G11" s="14">
        <f t="shared" si="1"/>
        <v>2.9355333844973241E-2</v>
      </c>
      <c r="I11" s="25">
        <f>I10+I8</f>
        <v>16185</v>
      </c>
      <c r="J11" s="25">
        <f>J10+J8</f>
        <v>26856</v>
      </c>
    </row>
    <row r="12" spans="1:10" x14ac:dyDescent="0.25">
      <c r="A12" s="12"/>
      <c r="B12" s="13"/>
      <c r="C12" s="13"/>
      <c r="D12" s="13"/>
      <c r="E12" s="13"/>
      <c r="F12" s="13"/>
      <c r="G12" s="14"/>
      <c r="I12" s="21"/>
    </row>
    <row r="13" spans="1:10" x14ac:dyDescent="0.25">
      <c r="A13" s="16" t="s">
        <v>15</v>
      </c>
      <c r="B13" s="20">
        <v>9653</v>
      </c>
      <c r="C13" s="20">
        <v>2519</v>
      </c>
      <c r="D13" s="23">
        <v>667</v>
      </c>
      <c r="E13" s="20">
        <v>-3704</v>
      </c>
      <c r="F13" s="20">
        <v>-3330</v>
      </c>
      <c r="G13" s="14"/>
      <c r="I13" s="21"/>
    </row>
    <row r="14" spans="1:10" ht="15.75" thickBot="1" x14ac:dyDescent="0.3">
      <c r="A14" s="16" t="s">
        <v>16</v>
      </c>
      <c r="B14" s="17">
        <v>16391</v>
      </c>
      <c r="C14" s="17">
        <v>10148</v>
      </c>
      <c r="D14" s="17">
        <v>3440</v>
      </c>
      <c r="E14" s="17">
        <v>-5911</v>
      </c>
      <c r="F14" s="17">
        <v>-6687</v>
      </c>
      <c r="G14" s="14"/>
      <c r="I14" s="21"/>
    </row>
    <row r="15" spans="1:10" ht="15.75" thickBot="1" x14ac:dyDescent="0.3">
      <c r="A15" s="26" t="s">
        <v>17</v>
      </c>
      <c r="B15" s="27">
        <v>-21000</v>
      </c>
      <c r="C15" s="27">
        <v>-1938</v>
      </c>
      <c r="D15" s="27">
        <v>-1689</v>
      </c>
      <c r="E15" s="27">
        <v>13664</v>
      </c>
      <c r="F15" s="27">
        <v>14373</v>
      </c>
      <c r="G15" s="28" t="s">
        <v>18</v>
      </c>
      <c r="I15" s="21"/>
    </row>
    <row r="16" spans="1:10" ht="15.75" thickTop="1" x14ac:dyDescent="0.25">
      <c r="A16" s="26"/>
      <c r="B16" s="29"/>
      <c r="C16" s="29"/>
      <c r="D16" s="29"/>
      <c r="E16" s="29"/>
      <c r="F16" s="29"/>
      <c r="G16" s="14"/>
      <c r="I16" s="21"/>
    </row>
    <row r="17" spans="1:10" ht="30" x14ac:dyDescent="0.25">
      <c r="A17" s="12" t="s">
        <v>19</v>
      </c>
      <c r="B17" s="30">
        <v>0.2</v>
      </c>
      <c r="C17" s="30">
        <v>0.42</v>
      </c>
      <c r="D17" s="30">
        <v>0.09</v>
      </c>
      <c r="E17" s="30">
        <v>0.14000000000000001</v>
      </c>
      <c r="F17" s="30">
        <v>0.14000000000000001</v>
      </c>
      <c r="G17" s="14">
        <f t="shared" si="1"/>
        <v>-0.29999999999999993</v>
      </c>
      <c r="I17" s="30">
        <f>J17-SUM(E17:F17)</f>
        <v>0.50063492063492065</v>
      </c>
      <c r="J17" s="30">
        <f>J10/J22</f>
        <v>0.78063492063492068</v>
      </c>
    </row>
    <row r="18" spans="1:10" x14ac:dyDescent="0.25">
      <c r="A18" s="16" t="s">
        <v>15</v>
      </c>
      <c r="B18" s="23">
        <v>0.38</v>
      </c>
      <c r="C18" s="23">
        <v>0.1</v>
      </c>
      <c r="D18" s="23">
        <v>0.03</v>
      </c>
      <c r="E18" s="23">
        <v>-0.13</v>
      </c>
      <c r="F18" s="23">
        <v>-0.11</v>
      </c>
      <c r="G18" s="14"/>
      <c r="I18" s="21"/>
    </row>
    <row r="19" spans="1:10" ht="15.75" thickBot="1" x14ac:dyDescent="0.3">
      <c r="A19" s="16" t="s">
        <v>16</v>
      </c>
      <c r="B19" s="31">
        <v>0.65</v>
      </c>
      <c r="C19" s="31">
        <v>0.4</v>
      </c>
      <c r="D19" s="31">
        <v>0.13</v>
      </c>
      <c r="E19" s="31">
        <v>-0.2</v>
      </c>
      <c r="F19" s="31">
        <v>-0.22</v>
      </c>
      <c r="G19" s="14"/>
      <c r="I19" s="21"/>
    </row>
    <row r="20" spans="1:10" ht="15.75" thickBot="1" x14ac:dyDescent="0.3">
      <c r="A20" s="12" t="s">
        <v>20</v>
      </c>
      <c r="B20" s="32">
        <v>-0.84</v>
      </c>
      <c r="C20" s="32">
        <v>-0.08</v>
      </c>
      <c r="D20" s="32">
        <v>-0.06</v>
      </c>
      <c r="E20" s="32">
        <v>0.47</v>
      </c>
      <c r="F20" s="32">
        <v>0.47</v>
      </c>
      <c r="G20" s="28" t="s">
        <v>18</v>
      </c>
      <c r="I20" s="21"/>
    </row>
    <row r="21" spans="1:10" ht="15.75" thickTop="1" x14ac:dyDescent="0.25">
      <c r="A21" s="26"/>
      <c r="B21" s="33"/>
      <c r="C21" s="33"/>
      <c r="D21" s="33"/>
      <c r="E21" s="33"/>
      <c r="F21" s="33"/>
      <c r="G21" s="14"/>
      <c r="I21" s="21"/>
    </row>
    <row r="22" spans="1:10" x14ac:dyDescent="0.25">
      <c r="A22" s="26" t="s">
        <v>21</v>
      </c>
      <c r="B22" s="20">
        <v>25147</v>
      </c>
      <c r="C22" s="20">
        <v>25426</v>
      </c>
      <c r="D22" s="20">
        <v>26398</v>
      </c>
      <c r="E22" s="20">
        <v>29328</v>
      </c>
      <c r="F22" s="20">
        <v>30745</v>
      </c>
      <c r="G22" s="14">
        <f t="shared" si="1"/>
        <v>0.22261104704338486</v>
      </c>
      <c r="I22" s="21"/>
      <c r="J22" s="22">
        <v>31500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White, W. Heath</dc:creator>
  <cp:lastModifiedBy>White, W. Heath</cp:lastModifiedBy>
  <dcterms:created xsi:type="dcterms:W3CDTF">2016-08-05T12:15:11Z</dcterms:created>
  <dcterms:modified xsi:type="dcterms:W3CDTF">2016-08-05T12:15:26Z</dcterms:modified>
</cp:coreProperties>
</file>