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ropbox\DM Martins Research\"/>
    </mc:Choice>
  </mc:AlternateContent>
  <bookViews>
    <workbookView xWindow="0" yWindow="0" windowWidth="23040" windowHeight="85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16" i="1"/>
  <c r="C16" i="1"/>
  <c r="C17" i="1" s="1"/>
  <c r="B17" i="1" l="1"/>
  <c r="B3" i="1"/>
  <c r="B4" i="1"/>
  <c r="B6" i="1" s="1"/>
  <c r="B7" i="1" s="1"/>
  <c r="B5" i="1"/>
  <c r="C6" i="1"/>
  <c r="B18" i="1" l="1"/>
  <c r="B8" i="1"/>
  <c r="B9" i="1"/>
  <c r="B11" i="1" s="1"/>
  <c r="B20" i="1" l="1"/>
  <c r="B22" i="1" s="1"/>
</calcChain>
</file>

<file path=xl/sharedStrings.xml><?xml version="1.0" encoding="utf-8"?>
<sst xmlns="http://schemas.openxmlformats.org/spreadsheetml/2006/main" count="40" uniqueCount="27">
  <si>
    <t>vs. Street consensus' $0.34</t>
  </si>
  <si>
    <t>Adj'd EPS</t>
  </si>
  <si>
    <t>Per guidance</t>
  </si>
  <si>
    <t>Diluted Shares O/S</t>
  </si>
  <si>
    <t>Adj'd Net Income</t>
  </si>
  <si>
    <t>Tax expense</t>
  </si>
  <si>
    <t>At mid-point of range</t>
  </si>
  <si>
    <t>Pre-tax income ex-items</t>
  </si>
  <si>
    <t>2.2% growth YOY</t>
  </si>
  <si>
    <t>Total Revs</t>
  </si>
  <si>
    <t>Other Revs</t>
  </si>
  <si>
    <t>Cargo Revs</t>
  </si>
  <si>
    <t>Reflects increase of 2.2% in rev passenger miles, flat PRASM</t>
  </si>
  <si>
    <t>Passenger Revs</t>
  </si>
  <si>
    <t>Notes</t>
  </si>
  <si>
    <t>1Q16</t>
  </si>
  <si>
    <t>1Q17E</t>
  </si>
  <si>
    <t>in millions</t>
  </si>
  <si>
    <t>Using 34% tax rate, per guidance</t>
  </si>
  <si>
    <t>2Q17E</t>
  </si>
  <si>
    <t>2Q16</t>
  </si>
  <si>
    <t>Cargo Revs and Others</t>
  </si>
  <si>
    <t>Using 36% tax rate, per guidance</t>
  </si>
  <si>
    <t>Reflects 2% increase in PRASM and likely increase in rev passenger miles</t>
  </si>
  <si>
    <t>vs. Street consensus' $2.25</t>
  </si>
  <si>
    <t>4.5% growth YOY</t>
  </si>
  <si>
    <t>At mid-point of range; growth of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</si>
</sst>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0_);\(&quot;$&quot;#,##0.000\)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7" fontId="3" fillId="0" borderId="0" xfId="0" applyNumberFormat="1" applyFont="1">
      <alignment vertical="center"/>
    </xf>
    <xf numFmtId="0" fontId="3" fillId="0" borderId="0" xfId="0" applyFont="1">
      <alignment vertical="center"/>
    </xf>
    <xf numFmtId="164" fontId="2" fillId="0" borderId="0" xfId="1" applyNumberFormat="1" applyFont="1">
      <alignment vertical="center"/>
    </xf>
    <xf numFmtId="10" fontId="2" fillId="0" borderId="0" xfId="2" applyNumberFormat="1" applyFont="1">
      <alignment vertical="center"/>
    </xf>
    <xf numFmtId="5" fontId="2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2" fillId="0" borderId="0" xfId="0" applyNumberFormat="1" applyFo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tabSelected="1" workbookViewId="0">
      <selection activeCell="J11" sqref="J11"/>
    </sheetView>
  </sheetViews>
  <sheetFormatPr defaultRowHeight="13.8" outlineLevelCol="1" x14ac:dyDescent="0.25"/>
  <cols>
    <col min="1" max="1" width="20.6640625" style="1" customWidth="1"/>
    <col min="2" max="2" width="8.88671875" style="1"/>
    <col min="3" max="3" width="8.88671875" style="1" customWidth="1" outlineLevel="1"/>
    <col min="4" max="16384" width="8.88671875" style="1"/>
  </cols>
  <sheetData>
    <row r="2" spans="1:11" ht="14.4" thickBot="1" x14ac:dyDescent="0.3">
      <c r="A2" s="10" t="s">
        <v>17</v>
      </c>
      <c r="B2" s="9" t="s">
        <v>16</v>
      </c>
      <c r="C2" s="9" t="s">
        <v>15</v>
      </c>
      <c r="D2" s="5" t="s">
        <v>14</v>
      </c>
    </row>
    <row r="3" spans="1:11" ht="14.4" thickTop="1" x14ac:dyDescent="0.25">
      <c r="A3" s="1" t="s">
        <v>13</v>
      </c>
      <c r="B3" s="2">
        <f>+C3*1.022</f>
        <v>7143.78</v>
      </c>
      <c r="C3" s="2">
        <v>6990</v>
      </c>
      <c r="D3" s="1" t="s">
        <v>12</v>
      </c>
    </row>
    <row r="4" spans="1:11" x14ac:dyDescent="0.25">
      <c r="A4" s="1" t="s">
        <v>11</v>
      </c>
      <c r="B4" s="2">
        <f>+AVERAGE(205,225)</f>
        <v>215</v>
      </c>
      <c r="C4" s="2">
        <v>194</v>
      </c>
      <c r="D4" s="1" t="s">
        <v>6</v>
      </c>
    </row>
    <row r="5" spans="1:11" x14ac:dyDescent="0.25">
      <c r="A5" s="1" t="s">
        <v>10</v>
      </c>
      <c r="B5" s="8">
        <f>+AVERAGE(1010,1030)</f>
        <v>1020</v>
      </c>
      <c r="C5" s="8">
        <v>1011</v>
      </c>
      <c r="D5" s="1" t="s">
        <v>6</v>
      </c>
    </row>
    <row r="6" spans="1:11" x14ac:dyDescent="0.25">
      <c r="A6" s="5" t="s">
        <v>9</v>
      </c>
      <c r="B6" s="3">
        <f>+SUM(B3:B5)</f>
        <v>8378.7799999999988</v>
      </c>
      <c r="C6" s="3">
        <f>+SUM(C3:C5)</f>
        <v>8195</v>
      </c>
      <c r="D6" s="1" t="s">
        <v>8</v>
      </c>
      <c r="K6" s="7"/>
    </row>
    <row r="7" spans="1:11" x14ac:dyDescent="0.25">
      <c r="A7" s="1" t="s">
        <v>7</v>
      </c>
      <c r="B7" s="2">
        <f>+B6*AVERAGE(0.02,0.025)</f>
        <v>188.52254999999997</v>
      </c>
      <c r="C7" s="2"/>
      <c r="D7" s="1" t="s">
        <v>6</v>
      </c>
    </row>
    <row r="8" spans="1:11" x14ac:dyDescent="0.25">
      <c r="A8" s="1" t="s">
        <v>5</v>
      </c>
      <c r="B8" s="2">
        <f>-B7*0.34</f>
        <v>-64.097666999999987</v>
      </c>
      <c r="C8" s="2"/>
      <c r="D8" s="1" t="s">
        <v>18</v>
      </c>
    </row>
    <row r="9" spans="1:11" x14ac:dyDescent="0.25">
      <c r="A9" s="1" t="s">
        <v>4</v>
      </c>
      <c r="B9" s="2">
        <f>+B7+B8</f>
        <v>124.42488299999998</v>
      </c>
      <c r="C9" s="2"/>
    </row>
    <row r="10" spans="1:11" x14ac:dyDescent="0.25">
      <c r="A10" s="1" t="s">
        <v>3</v>
      </c>
      <c r="B10" s="6">
        <v>315</v>
      </c>
      <c r="C10" s="2"/>
      <c r="D10" s="1" t="s">
        <v>2</v>
      </c>
    </row>
    <row r="11" spans="1:11" x14ac:dyDescent="0.25">
      <c r="A11" s="5" t="s">
        <v>1</v>
      </c>
      <c r="B11" s="4">
        <f>+B9/B10</f>
        <v>0.39499962857142851</v>
      </c>
      <c r="C11" s="3"/>
      <c r="D11" s="1" t="s">
        <v>0</v>
      </c>
    </row>
    <row r="12" spans="1:11" x14ac:dyDescent="0.25">
      <c r="B12" s="2"/>
      <c r="C12" s="2"/>
    </row>
    <row r="13" spans="1:11" x14ac:dyDescent="0.25">
      <c r="B13" s="2"/>
      <c r="C13" s="2"/>
    </row>
    <row r="14" spans="1:11" ht="14.4" thickBot="1" x14ac:dyDescent="0.3">
      <c r="A14" s="10" t="s">
        <v>17</v>
      </c>
      <c r="B14" s="9" t="s">
        <v>19</v>
      </c>
      <c r="C14" s="9" t="s">
        <v>20</v>
      </c>
      <c r="D14" s="5" t="s">
        <v>14</v>
      </c>
    </row>
    <row r="15" spans="1:11" ht="14.4" thickTop="1" x14ac:dyDescent="0.25">
      <c r="A15" s="1" t="s">
        <v>13</v>
      </c>
      <c r="B15" s="2">
        <f>+C15*1.02*1.03</f>
        <v>8513.0118000000002</v>
      </c>
      <c r="C15" s="2">
        <v>8103</v>
      </c>
      <c r="D15" s="1" t="s">
        <v>23</v>
      </c>
    </row>
    <row r="16" spans="1:11" x14ac:dyDescent="0.25">
      <c r="A16" s="1" t="s">
        <v>21</v>
      </c>
      <c r="B16" s="8">
        <f>+AVERAGE(1260,1360)</f>
        <v>1310</v>
      </c>
      <c r="C16" s="8">
        <f>1085+208</f>
        <v>1293</v>
      </c>
      <c r="D16" s="1" t="s">
        <v>26</v>
      </c>
      <c r="K16" s="11"/>
    </row>
    <row r="17" spans="1:11" x14ac:dyDescent="0.25">
      <c r="A17" s="5" t="s">
        <v>9</v>
      </c>
      <c r="B17" s="3">
        <f>+SUM(B15:B16)</f>
        <v>9823.0118000000002</v>
      </c>
      <c r="C17" s="3">
        <f>+SUM(C15:C16)</f>
        <v>9396</v>
      </c>
      <c r="D17" s="1" t="s">
        <v>25</v>
      </c>
      <c r="K17" s="11"/>
    </row>
    <row r="18" spans="1:11" x14ac:dyDescent="0.25">
      <c r="A18" s="1" t="s">
        <v>7</v>
      </c>
      <c r="B18" s="2">
        <f>+B17*AVERAGE(0.1,0.11)</f>
        <v>1031.4162390000001</v>
      </c>
      <c r="C18" s="2"/>
      <c r="D18" s="1" t="s">
        <v>6</v>
      </c>
    </row>
    <row r="19" spans="1:11" x14ac:dyDescent="0.25">
      <c r="A19" s="1" t="s">
        <v>5</v>
      </c>
      <c r="B19" s="2">
        <f>-B18*0.36</f>
        <v>-371.30984604000002</v>
      </c>
      <c r="C19" s="2"/>
      <c r="D19" s="1" t="s">
        <v>22</v>
      </c>
    </row>
    <row r="20" spans="1:11" x14ac:dyDescent="0.25">
      <c r="A20" s="1" t="s">
        <v>4</v>
      </c>
      <c r="B20" s="2">
        <f>+B18+B19</f>
        <v>660.10639296000011</v>
      </c>
      <c r="C20" s="2"/>
    </row>
    <row r="21" spans="1:11" x14ac:dyDescent="0.25">
      <c r="A21" s="1" t="s">
        <v>3</v>
      </c>
      <c r="B21" s="6">
        <v>310</v>
      </c>
      <c r="C21" s="2"/>
      <c r="D21" s="1" t="s">
        <v>2</v>
      </c>
    </row>
    <row r="22" spans="1:11" x14ac:dyDescent="0.25">
      <c r="A22" s="5" t="s">
        <v>1</v>
      </c>
      <c r="B22" s="4">
        <f>+B20/B21</f>
        <v>2.1293754611612905</v>
      </c>
      <c r="C22" s="3"/>
      <c r="D22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Martins</dc:creator>
  <cp:lastModifiedBy>Daniel Martins</cp:lastModifiedBy>
  <dcterms:created xsi:type="dcterms:W3CDTF">2017-04-11T18:00:54Z</dcterms:created>
  <dcterms:modified xsi:type="dcterms:W3CDTF">2017-04-17T22:19:31Z</dcterms:modified>
</cp:coreProperties>
</file>