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de\Documents\"/>
    </mc:Choice>
  </mc:AlternateContent>
  <bookViews>
    <workbookView xWindow="0" yWindow="0" windowWidth="28800" windowHeight="13500" activeTab="2" xr2:uid="{8E4159C4-4CA0-41AA-9341-F284C58C8F22}"/>
  </bookViews>
  <sheets>
    <sheet name="watchlist-stocks-intraday-01-13" sheetId="10" r:id="rId1"/>
    <sheet name="FlatList" sheetId="1" r:id="rId2"/>
    <sheet name="GroupAnalysis" sheetId="9" r:id="rId3"/>
    <sheet name="Model" sheetId="4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3" i="4"/>
  <c r="L76" i="9"/>
  <c r="D84" i="9"/>
  <c r="D22" i="9"/>
  <c r="D5" i="9"/>
  <c r="C5" i="9"/>
  <c r="D6" i="9" s="1"/>
  <c r="G5" i="9"/>
  <c r="H5" i="9"/>
  <c r="E6" i="9"/>
  <c r="G6" i="9"/>
  <c r="H6" i="9"/>
  <c r="E7" i="9"/>
  <c r="G7" i="9"/>
  <c r="H7" i="9"/>
  <c r="E8" i="9"/>
  <c r="G8" i="9"/>
  <c r="H8" i="9"/>
  <c r="C9" i="9"/>
  <c r="E9" i="9" s="1"/>
  <c r="F9" i="9" s="1"/>
  <c r="G9" i="9"/>
  <c r="H9" i="9"/>
  <c r="E10" i="9"/>
  <c r="G10" i="9"/>
  <c r="H10" i="9"/>
  <c r="E11" i="9"/>
  <c r="G11" i="9"/>
  <c r="H11" i="9"/>
  <c r="E12" i="9"/>
  <c r="G12" i="9"/>
  <c r="H12" i="9"/>
  <c r="C13" i="9"/>
  <c r="E13" i="9" s="1"/>
  <c r="F13" i="9" s="1"/>
  <c r="G13" i="9"/>
  <c r="H13" i="9"/>
  <c r="E14" i="9"/>
  <c r="G14" i="9"/>
  <c r="H14" i="9"/>
  <c r="E15" i="9"/>
  <c r="G15" i="9"/>
  <c r="H15" i="9"/>
  <c r="E16" i="9"/>
  <c r="G16" i="9"/>
  <c r="H16" i="9"/>
  <c r="C17" i="9"/>
  <c r="E17" i="9" s="1"/>
  <c r="F17" i="9" s="1"/>
  <c r="G17" i="9"/>
  <c r="H17" i="9"/>
  <c r="E18" i="9"/>
  <c r="G18" i="9"/>
  <c r="H18" i="9"/>
  <c r="E19" i="9"/>
  <c r="G19" i="9"/>
  <c r="H19" i="9"/>
  <c r="E20" i="9"/>
  <c r="G20" i="9"/>
  <c r="H20" i="9"/>
  <c r="C21" i="9"/>
  <c r="E21" i="9" s="1"/>
  <c r="F21" i="9" s="1"/>
  <c r="G21" i="9"/>
  <c r="H21" i="9"/>
  <c r="E22" i="9"/>
  <c r="G22" i="9"/>
  <c r="H22" i="9"/>
  <c r="E23" i="9"/>
  <c r="G23" i="9"/>
  <c r="H23" i="9"/>
  <c r="E24" i="9"/>
  <c r="G24" i="9"/>
  <c r="H24" i="9"/>
  <c r="C25" i="9"/>
  <c r="E25" i="9" s="1"/>
  <c r="F25" i="9" s="1"/>
  <c r="G25" i="9"/>
  <c r="H25" i="9"/>
  <c r="E26" i="9"/>
  <c r="G26" i="9"/>
  <c r="H26" i="9"/>
  <c r="E27" i="9"/>
  <c r="G27" i="9"/>
  <c r="H27" i="9"/>
  <c r="E28" i="9"/>
  <c r="G28" i="9"/>
  <c r="H28" i="9"/>
  <c r="C29" i="9"/>
  <c r="E29" i="9" s="1"/>
  <c r="F29" i="9" s="1"/>
  <c r="G29" i="9"/>
  <c r="H29" i="9"/>
  <c r="E30" i="9"/>
  <c r="G30" i="9"/>
  <c r="H30" i="9"/>
  <c r="E31" i="9"/>
  <c r="G31" i="9"/>
  <c r="H31" i="9"/>
  <c r="E32" i="9"/>
  <c r="G32" i="9"/>
  <c r="H32" i="9"/>
  <c r="C33" i="9"/>
  <c r="E33" i="9" s="1"/>
  <c r="F33" i="9" s="1"/>
  <c r="G33" i="9"/>
  <c r="H33" i="9"/>
  <c r="E34" i="9"/>
  <c r="G34" i="9"/>
  <c r="H34" i="9"/>
  <c r="E35" i="9"/>
  <c r="G35" i="9"/>
  <c r="H35" i="9"/>
  <c r="E36" i="9"/>
  <c r="G36" i="9"/>
  <c r="H36" i="9"/>
  <c r="C37" i="9"/>
  <c r="E37" i="9" s="1"/>
  <c r="F37" i="9" s="1"/>
  <c r="G37" i="9"/>
  <c r="H37" i="9"/>
  <c r="E38" i="9"/>
  <c r="G38" i="9"/>
  <c r="H38" i="9"/>
  <c r="E39" i="9"/>
  <c r="G39" i="9"/>
  <c r="H39" i="9"/>
  <c r="E40" i="9"/>
  <c r="G40" i="9"/>
  <c r="H40" i="9"/>
  <c r="C41" i="9"/>
  <c r="E41" i="9" s="1"/>
  <c r="F41" i="9" s="1"/>
  <c r="G41" i="9"/>
  <c r="H41" i="9"/>
  <c r="E42" i="9"/>
  <c r="G42" i="9"/>
  <c r="H42" i="9"/>
  <c r="E43" i="9"/>
  <c r="G43" i="9"/>
  <c r="H43" i="9"/>
  <c r="E44" i="9"/>
  <c r="G44" i="9"/>
  <c r="H44" i="9"/>
  <c r="C45" i="9"/>
  <c r="E45" i="9" s="1"/>
  <c r="F45" i="9" s="1"/>
  <c r="G45" i="9"/>
  <c r="H45" i="9"/>
  <c r="E46" i="9"/>
  <c r="G46" i="9"/>
  <c r="H46" i="9"/>
  <c r="E47" i="9"/>
  <c r="G47" i="9"/>
  <c r="H47" i="9"/>
  <c r="E48" i="9"/>
  <c r="G48" i="9"/>
  <c r="H48" i="9"/>
  <c r="C49" i="9"/>
  <c r="E49" i="9" s="1"/>
  <c r="F49" i="9" s="1"/>
  <c r="G49" i="9"/>
  <c r="H49" i="9"/>
  <c r="E50" i="9"/>
  <c r="G50" i="9"/>
  <c r="H50" i="9"/>
  <c r="E51" i="9"/>
  <c r="G51" i="9"/>
  <c r="H51" i="9"/>
  <c r="E52" i="9"/>
  <c r="G52" i="9"/>
  <c r="H52" i="9"/>
  <c r="C53" i="9"/>
  <c r="E53" i="9" s="1"/>
  <c r="F53" i="9" s="1"/>
  <c r="G53" i="9"/>
  <c r="H53" i="9"/>
  <c r="E54" i="9"/>
  <c r="G54" i="9"/>
  <c r="H54" i="9"/>
  <c r="E55" i="9"/>
  <c r="G55" i="9"/>
  <c r="H55" i="9"/>
  <c r="E56" i="9"/>
  <c r="G56" i="9"/>
  <c r="H56" i="9"/>
  <c r="C57" i="9"/>
  <c r="E57" i="9" s="1"/>
  <c r="F57" i="9" s="1"/>
  <c r="G57" i="9"/>
  <c r="H57" i="9"/>
  <c r="E58" i="9"/>
  <c r="G58" i="9"/>
  <c r="H58" i="9"/>
  <c r="E59" i="9"/>
  <c r="G59" i="9"/>
  <c r="H59" i="9"/>
  <c r="E60" i="9"/>
  <c r="G60" i="9"/>
  <c r="H60" i="9"/>
  <c r="C61" i="9"/>
  <c r="E61" i="9" s="1"/>
  <c r="F61" i="9" s="1"/>
  <c r="G61" i="9"/>
  <c r="H61" i="9"/>
  <c r="E62" i="9"/>
  <c r="G62" i="9"/>
  <c r="H62" i="9"/>
  <c r="E63" i="9"/>
  <c r="G63" i="9"/>
  <c r="H63" i="9"/>
  <c r="E64" i="9"/>
  <c r="G64" i="9"/>
  <c r="H64" i="9"/>
  <c r="C65" i="9"/>
  <c r="E65" i="9" s="1"/>
  <c r="F65" i="9" s="1"/>
  <c r="G65" i="9"/>
  <c r="H65" i="9"/>
  <c r="E66" i="9"/>
  <c r="G66" i="9"/>
  <c r="H66" i="9"/>
  <c r="E67" i="9"/>
  <c r="G67" i="9"/>
  <c r="H67" i="9"/>
  <c r="E68" i="9"/>
  <c r="G68" i="9"/>
  <c r="H68" i="9"/>
  <c r="C69" i="9"/>
  <c r="E69" i="9" s="1"/>
  <c r="F69" i="9" s="1"/>
  <c r="G69" i="9"/>
  <c r="H69" i="9"/>
  <c r="E70" i="9"/>
  <c r="G70" i="9"/>
  <c r="H70" i="9"/>
  <c r="E71" i="9"/>
  <c r="G71" i="9"/>
  <c r="H71" i="9"/>
  <c r="E72" i="9"/>
  <c r="G72" i="9"/>
  <c r="H72" i="9"/>
  <c r="C73" i="9"/>
  <c r="E73" i="9" s="1"/>
  <c r="F73" i="9" s="1"/>
  <c r="G73" i="9"/>
  <c r="H73" i="9"/>
  <c r="E74" i="9"/>
  <c r="G74" i="9"/>
  <c r="H74" i="9"/>
  <c r="E75" i="9"/>
  <c r="G75" i="9"/>
  <c r="H75" i="9"/>
  <c r="E76" i="9"/>
  <c r="G76" i="9"/>
  <c r="H76" i="9"/>
  <c r="C77" i="9"/>
  <c r="E77" i="9" s="1"/>
  <c r="F77" i="9" s="1"/>
  <c r="G77" i="9"/>
  <c r="H77" i="9"/>
  <c r="E78" i="9"/>
  <c r="G78" i="9"/>
  <c r="H78" i="9"/>
  <c r="E79" i="9"/>
  <c r="G79" i="9"/>
  <c r="H79" i="9"/>
  <c r="E80" i="9"/>
  <c r="G80" i="9"/>
  <c r="H80" i="9"/>
  <c r="C81" i="9"/>
  <c r="E81" i="9" s="1"/>
  <c r="F81" i="9" s="1"/>
  <c r="G81" i="9"/>
  <c r="H81" i="9"/>
  <c r="E82" i="9"/>
  <c r="G82" i="9"/>
  <c r="H82" i="9"/>
  <c r="E83" i="9"/>
  <c r="G83" i="9"/>
  <c r="H83" i="9"/>
  <c r="I83" i="9" s="1"/>
  <c r="E84" i="9"/>
  <c r="G84" i="9"/>
  <c r="H84" i="9"/>
  <c r="K5" i="9"/>
  <c r="M5" i="9" s="1"/>
  <c r="N5" i="9" s="1"/>
  <c r="O5" i="9"/>
  <c r="P5" i="9"/>
  <c r="M6" i="9"/>
  <c r="O6" i="9"/>
  <c r="P6" i="9"/>
  <c r="M7" i="9"/>
  <c r="O7" i="9"/>
  <c r="P7" i="9"/>
  <c r="Q7" i="9" s="1"/>
  <c r="M8" i="9"/>
  <c r="O8" i="9"/>
  <c r="P8" i="9"/>
  <c r="K9" i="9"/>
  <c r="M9" i="9" s="1"/>
  <c r="N9" i="9" s="1"/>
  <c r="O9" i="9"/>
  <c r="P9" i="9"/>
  <c r="M10" i="9"/>
  <c r="O10" i="9"/>
  <c r="P10" i="9"/>
  <c r="M11" i="9"/>
  <c r="O11" i="9"/>
  <c r="P11" i="9"/>
  <c r="Q11" i="9" s="1"/>
  <c r="M12" i="9"/>
  <c r="O12" i="9"/>
  <c r="P12" i="9"/>
  <c r="K13" i="9"/>
  <c r="M13" i="9" s="1"/>
  <c r="N13" i="9" s="1"/>
  <c r="O13" i="9"/>
  <c r="P13" i="9"/>
  <c r="M14" i="9"/>
  <c r="O14" i="9"/>
  <c r="P14" i="9"/>
  <c r="M15" i="9"/>
  <c r="O15" i="9"/>
  <c r="P15" i="9"/>
  <c r="Q15" i="9" s="1"/>
  <c r="M16" i="9"/>
  <c r="O16" i="9"/>
  <c r="P16" i="9"/>
  <c r="K17" i="9"/>
  <c r="M17" i="9" s="1"/>
  <c r="N17" i="9" s="1"/>
  <c r="O17" i="9"/>
  <c r="P17" i="9"/>
  <c r="M18" i="9"/>
  <c r="O18" i="9"/>
  <c r="P18" i="9"/>
  <c r="M19" i="9"/>
  <c r="O19" i="9"/>
  <c r="P19" i="9"/>
  <c r="M20" i="9"/>
  <c r="O20" i="9"/>
  <c r="P20" i="9"/>
  <c r="K21" i="9"/>
  <c r="M21" i="9" s="1"/>
  <c r="N21" i="9" s="1"/>
  <c r="O21" i="9"/>
  <c r="P21" i="9"/>
  <c r="M22" i="9"/>
  <c r="O22" i="9"/>
  <c r="P22" i="9"/>
  <c r="M23" i="9"/>
  <c r="O23" i="9"/>
  <c r="P23" i="9"/>
  <c r="Q23" i="9" s="1"/>
  <c r="M24" i="9"/>
  <c r="O24" i="9"/>
  <c r="P24" i="9"/>
  <c r="K25" i="9"/>
  <c r="M25" i="9" s="1"/>
  <c r="N25" i="9" s="1"/>
  <c r="O25" i="9"/>
  <c r="P25" i="9"/>
  <c r="M26" i="9"/>
  <c r="O26" i="9"/>
  <c r="P26" i="9"/>
  <c r="M27" i="9"/>
  <c r="O27" i="9"/>
  <c r="P27" i="9"/>
  <c r="Q27" i="9" s="1"/>
  <c r="M28" i="9"/>
  <c r="O28" i="9"/>
  <c r="P28" i="9"/>
  <c r="K29" i="9"/>
  <c r="M29" i="9" s="1"/>
  <c r="N29" i="9" s="1"/>
  <c r="O29" i="9"/>
  <c r="P29" i="9"/>
  <c r="M30" i="9"/>
  <c r="O30" i="9"/>
  <c r="P30" i="9"/>
  <c r="M31" i="9"/>
  <c r="O31" i="9"/>
  <c r="P31" i="9"/>
  <c r="Q31" i="9" s="1"/>
  <c r="M32" i="9"/>
  <c r="O32" i="9"/>
  <c r="P32" i="9"/>
  <c r="K33" i="9"/>
  <c r="M33" i="9" s="1"/>
  <c r="N33" i="9" s="1"/>
  <c r="O33" i="9"/>
  <c r="P33" i="9"/>
  <c r="M34" i="9"/>
  <c r="O34" i="9"/>
  <c r="P34" i="9"/>
  <c r="M35" i="9"/>
  <c r="O35" i="9"/>
  <c r="P35" i="9"/>
  <c r="Q35" i="9" s="1"/>
  <c r="M36" i="9"/>
  <c r="O36" i="9"/>
  <c r="P36" i="9"/>
  <c r="K37" i="9"/>
  <c r="M37" i="9" s="1"/>
  <c r="N37" i="9" s="1"/>
  <c r="O37" i="9"/>
  <c r="P37" i="9"/>
  <c r="M38" i="9"/>
  <c r="O38" i="9"/>
  <c r="P38" i="9"/>
  <c r="M39" i="9"/>
  <c r="O39" i="9"/>
  <c r="P39" i="9"/>
  <c r="Q39" i="9" s="1"/>
  <c r="M40" i="9"/>
  <c r="O40" i="9"/>
  <c r="P40" i="9"/>
  <c r="K41" i="9"/>
  <c r="M41" i="9" s="1"/>
  <c r="N41" i="9" s="1"/>
  <c r="O41" i="9"/>
  <c r="P41" i="9"/>
  <c r="M42" i="9"/>
  <c r="O42" i="9"/>
  <c r="P42" i="9"/>
  <c r="M43" i="9"/>
  <c r="O43" i="9"/>
  <c r="P43" i="9"/>
  <c r="Q43" i="9" s="1"/>
  <c r="M44" i="9"/>
  <c r="O44" i="9"/>
  <c r="P44" i="9"/>
  <c r="K45" i="9"/>
  <c r="M45" i="9" s="1"/>
  <c r="N45" i="9" s="1"/>
  <c r="O45" i="9"/>
  <c r="P45" i="9"/>
  <c r="M46" i="9"/>
  <c r="O46" i="9"/>
  <c r="P46" i="9"/>
  <c r="M47" i="9"/>
  <c r="O47" i="9"/>
  <c r="P47" i="9"/>
  <c r="Q47" i="9" s="1"/>
  <c r="M48" i="9"/>
  <c r="O48" i="9"/>
  <c r="P48" i="9"/>
  <c r="K49" i="9"/>
  <c r="M49" i="9" s="1"/>
  <c r="N49" i="9" s="1"/>
  <c r="O49" i="9"/>
  <c r="P49" i="9"/>
  <c r="M50" i="9"/>
  <c r="O50" i="9"/>
  <c r="P50" i="9"/>
  <c r="M51" i="9"/>
  <c r="O51" i="9"/>
  <c r="P51" i="9"/>
  <c r="Q51" i="9" s="1"/>
  <c r="M52" i="9"/>
  <c r="O52" i="9"/>
  <c r="P52" i="9"/>
  <c r="K53" i="9"/>
  <c r="M53" i="9" s="1"/>
  <c r="N53" i="9" s="1"/>
  <c r="O53" i="9"/>
  <c r="P53" i="9"/>
  <c r="M54" i="9"/>
  <c r="O54" i="9"/>
  <c r="P54" i="9"/>
  <c r="M55" i="9"/>
  <c r="O55" i="9"/>
  <c r="P55" i="9"/>
  <c r="Q55" i="9" s="1"/>
  <c r="M56" i="9"/>
  <c r="O56" i="9"/>
  <c r="P56" i="9"/>
  <c r="K57" i="9"/>
  <c r="M57" i="9" s="1"/>
  <c r="N57" i="9" s="1"/>
  <c r="O57" i="9"/>
  <c r="P57" i="9"/>
  <c r="M58" i="9"/>
  <c r="O58" i="9"/>
  <c r="P58" i="9"/>
  <c r="M59" i="9"/>
  <c r="O59" i="9"/>
  <c r="P59" i="9"/>
  <c r="Q59" i="9" s="1"/>
  <c r="M60" i="9"/>
  <c r="O60" i="9"/>
  <c r="P60" i="9"/>
  <c r="K61" i="9"/>
  <c r="M61" i="9" s="1"/>
  <c r="N61" i="9" s="1"/>
  <c r="O61" i="9"/>
  <c r="P61" i="9"/>
  <c r="M62" i="9"/>
  <c r="O62" i="9"/>
  <c r="P62" i="9"/>
  <c r="M63" i="9"/>
  <c r="O63" i="9"/>
  <c r="P63" i="9"/>
  <c r="Q63" i="9" s="1"/>
  <c r="M64" i="9"/>
  <c r="O64" i="9"/>
  <c r="P64" i="9"/>
  <c r="K65" i="9"/>
  <c r="M65" i="9" s="1"/>
  <c r="N65" i="9" s="1"/>
  <c r="O65" i="9"/>
  <c r="P65" i="9"/>
  <c r="M66" i="9"/>
  <c r="O66" i="9"/>
  <c r="P66" i="9"/>
  <c r="M67" i="9"/>
  <c r="O67" i="9"/>
  <c r="P67" i="9"/>
  <c r="Q67" i="9" s="1"/>
  <c r="M68" i="9"/>
  <c r="O68" i="9"/>
  <c r="P68" i="9"/>
  <c r="K69" i="9"/>
  <c r="M69" i="9" s="1"/>
  <c r="N69" i="9" s="1"/>
  <c r="O69" i="9"/>
  <c r="P69" i="9"/>
  <c r="M70" i="9"/>
  <c r="O70" i="9"/>
  <c r="P70" i="9"/>
  <c r="M71" i="9"/>
  <c r="O71" i="9"/>
  <c r="P71" i="9"/>
  <c r="Q71" i="9" s="1"/>
  <c r="M72" i="9"/>
  <c r="O72" i="9"/>
  <c r="P72" i="9"/>
  <c r="K73" i="9"/>
  <c r="M73" i="9" s="1"/>
  <c r="N73" i="9" s="1"/>
  <c r="O73" i="9"/>
  <c r="P73" i="9"/>
  <c r="M74" i="9"/>
  <c r="O74" i="9"/>
  <c r="P74" i="9"/>
  <c r="M75" i="9"/>
  <c r="O75" i="9"/>
  <c r="P75" i="9"/>
  <c r="Q75" i="9" s="1"/>
  <c r="M76" i="9"/>
  <c r="O76" i="9"/>
  <c r="P76" i="9"/>
  <c r="E3" i="4"/>
  <c r="H3" i="4" s="1"/>
  <c r="E12" i="4"/>
  <c r="B4" i="4"/>
  <c r="C4" i="4"/>
  <c r="D4" i="4"/>
  <c r="E4" i="4"/>
  <c r="G4" i="4" s="1"/>
  <c r="F4" i="4"/>
  <c r="I4" i="4" s="1"/>
  <c r="B5" i="4"/>
  <c r="C5" i="4"/>
  <c r="D5" i="4"/>
  <c r="E5" i="4"/>
  <c r="F5" i="4"/>
  <c r="I5" i="4" s="1"/>
  <c r="B6" i="4"/>
  <c r="C6" i="4"/>
  <c r="D6" i="4"/>
  <c r="E6" i="4"/>
  <c r="H6" i="4" s="1"/>
  <c r="F6" i="4"/>
  <c r="B7" i="4"/>
  <c r="C7" i="4"/>
  <c r="D7" i="4"/>
  <c r="E7" i="4"/>
  <c r="H7" i="4" s="1"/>
  <c r="F7" i="4"/>
  <c r="B8" i="4"/>
  <c r="C8" i="4"/>
  <c r="D8" i="4"/>
  <c r="E8" i="4"/>
  <c r="F8" i="4"/>
  <c r="I8" i="4" s="1"/>
  <c r="B9" i="4"/>
  <c r="C9" i="4"/>
  <c r="D9" i="4"/>
  <c r="E9" i="4"/>
  <c r="H9" i="4" s="1"/>
  <c r="F9" i="4"/>
  <c r="I9" i="4" s="1"/>
  <c r="B10" i="4"/>
  <c r="C10" i="4"/>
  <c r="D10" i="4"/>
  <c r="E10" i="4"/>
  <c r="H10" i="4" s="1"/>
  <c r="F10" i="4"/>
  <c r="B11" i="4"/>
  <c r="C11" i="4"/>
  <c r="D11" i="4"/>
  <c r="E11" i="4"/>
  <c r="H11" i="4" s="1"/>
  <c r="F11" i="4"/>
  <c r="B12" i="4"/>
  <c r="C12" i="4"/>
  <c r="D12" i="4"/>
  <c r="F12" i="4"/>
  <c r="I12" i="4" s="1"/>
  <c r="B13" i="4"/>
  <c r="C13" i="4"/>
  <c r="D13" i="4"/>
  <c r="E13" i="4"/>
  <c r="H13" i="4" s="1"/>
  <c r="F13" i="4"/>
  <c r="I13" i="4" s="1"/>
  <c r="B14" i="4"/>
  <c r="C14" i="4"/>
  <c r="D14" i="4"/>
  <c r="E14" i="4"/>
  <c r="H14" i="4" s="1"/>
  <c r="F14" i="4"/>
  <c r="B15" i="4"/>
  <c r="C15" i="4"/>
  <c r="D15" i="4"/>
  <c r="E15" i="4"/>
  <c r="H15" i="4" s="1"/>
  <c r="F15" i="4"/>
  <c r="B16" i="4"/>
  <c r="C16" i="4"/>
  <c r="D16" i="4"/>
  <c r="E16" i="4"/>
  <c r="F16" i="4"/>
  <c r="I16" i="4" s="1"/>
  <c r="B17" i="4"/>
  <c r="C17" i="4"/>
  <c r="D17" i="4"/>
  <c r="E17" i="4"/>
  <c r="H17" i="4" s="1"/>
  <c r="F17" i="4"/>
  <c r="I17" i="4" s="1"/>
  <c r="B18" i="4"/>
  <c r="C18" i="4"/>
  <c r="D18" i="4"/>
  <c r="E18" i="4"/>
  <c r="H18" i="4" s="1"/>
  <c r="F18" i="4"/>
  <c r="B19" i="4"/>
  <c r="C19" i="4"/>
  <c r="D19" i="4"/>
  <c r="E19" i="4"/>
  <c r="H19" i="4" s="1"/>
  <c r="F19" i="4"/>
  <c r="B20" i="4"/>
  <c r="C20" i="4"/>
  <c r="D20" i="4"/>
  <c r="E20" i="4"/>
  <c r="F20" i="4"/>
  <c r="I20" i="4" s="1"/>
  <c r="B21" i="4"/>
  <c r="C21" i="4"/>
  <c r="D21" i="4"/>
  <c r="E21" i="4"/>
  <c r="H21" i="4" s="1"/>
  <c r="F21" i="4"/>
  <c r="I21" i="4" s="1"/>
  <c r="B22" i="4"/>
  <c r="C22" i="4"/>
  <c r="D22" i="4"/>
  <c r="E22" i="4"/>
  <c r="H22" i="4" s="1"/>
  <c r="F22" i="4"/>
  <c r="B23" i="4"/>
  <c r="C23" i="4"/>
  <c r="D23" i="4"/>
  <c r="E23" i="4"/>
  <c r="H23" i="4" s="1"/>
  <c r="F23" i="4"/>
  <c r="I23" i="4" s="1"/>
  <c r="B24" i="4"/>
  <c r="C24" i="4"/>
  <c r="D24" i="4"/>
  <c r="E24" i="4"/>
  <c r="F24" i="4"/>
  <c r="I24" i="4" s="1"/>
  <c r="B25" i="4"/>
  <c r="C25" i="4"/>
  <c r="D25" i="4"/>
  <c r="E25" i="4"/>
  <c r="H25" i="4" s="1"/>
  <c r="F25" i="4"/>
  <c r="I25" i="4" s="1"/>
  <c r="B26" i="4"/>
  <c r="C26" i="4"/>
  <c r="D26" i="4"/>
  <c r="E26" i="4"/>
  <c r="H26" i="4" s="1"/>
  <c r="F26" i="4"/>
  <c r="B27" i="4"/>
  <c r="C27" i="4"/>
  <c r="D27" i="4"/>
  <c r="E27" i="4"/>
  <c r="H27" i="4" s="1"/>
  <c r="F27" i="4"/>
  <c r="B28" i="4"/>
  <c r="C28" i="4"/>
  <c r="D28" i="4"/>
  <c r="E28" i="4"/>
  <c r="F28" i="4"/>
  <c r="I28" i="4" s="1"/>
  <c r="B29" i="4"/>
  <c r="C29" i="4"/>
  <c r="D29" i="4"/>
  <c r="E29" i="4"/>
  <c r="F29" i="4"/>
  <c r="I29" i="4" s="1"/>
  <c r="B30" i="4"/>
  <c r="C30" i="4"/>
  <c r="D30" i="4"/>
  <c r="E30" i="4"/>
  <c r="H30" i="4" s="1"/>
  <c r="F30" i="4"/>
  <c r="B31" i="4"/>
  <c r="C31" i="4"/>
  <c r="D31" i="4"/>
  <c r="E31" i="4"/>
  <c r="H31" i="4" s="1"/>
  <c r="F31" i="4"/>
  <c r="B32" i="4"/>
  <c r="C32" i="4"/>
  <c r="D32" i="4"/>
  <c r="E32" i="4"/>
  <c r="F32" i="4"/>
  <c r="I32" i="4" s="1"/>
  <c r="B33" i="4"/>
  <c r="C33" i="4"/>
  <c r="D33" i="4"/>
  <c r="E33" i="4"/>
  <c r="F33" i="4"/>
  <c r="I33" i="4" s="1"/>
  <c r="B34" i="4"/>
  <c r="C34" i="4"/>
  <c r="D34" i="4"/>
  <c r="E34" i="4"/>
  <c r="H34" i="4" s="1"/>
  <c r="F34" i="4"/>
  <c r="B35" i="4"/>
  <c r="C35" i="4"/>
  <c r="D35" i="4"/>
  <c r="E35" i="4"/>
  <c r="H35" i="4" s="1"/>
  <c r="F35" i="4"/>
  <c r="B36" i="4"/>
  <c r="C36" i="4"/>
  <c r="D36" i="4"/>
  <c r="E36" i="4"/>
  <c r="F36" i="4"/>
  <c r="I36" i="4" s="1"/>
  <c r="B37" i="4"/>
  <c r="C37" i="4"/>
  <c r="D37" i="4"/>
  <c r="E37" i="4"/>
  <c r="F37" i="4"/>
  <c r="I37" i="4" s="1"/>
  <c r="B38" i="4"/>
  <c r="C38" i="4"/>
  <c r="D38" i="4"/>
  <c r="E38" i="4"/>
  <c r="H38" i="4" s="1"/>
  <c r="F38" i="4"/>
  <c r="B39" i="4"/>
  <c r="C39" i="4"/>
  <c r="D39" i="4"/>
  <c r="E39" i="4"/>
  <c r="H39" i="4" s="1"/>
  <c r="F39" i="4"/>
  <c r="B40" i="4"/>
  <c r="C40" i="4"/>
  <c r="D40" i="4"/>
  <c r="E40" i="4"/>
  <c r="F40" i="4"/>
  <c r="I40" i="4" s="1"/>
  <c r="B47" i="4"/>
  <c r="C47" i="4"/>
  <c r="D47" i="4"/>
  <c r="E47" i="4"/>
  <c r="H47" i="4" s="1"/>
  <c r="F47" i="4"/>
  <c r="B3" i="4"/>
  <c r="C3" i="4"/>
  <c r="D3" i="4"/>
  <c r="F3" i="4"/>
  <c r="I3" i="4" s="1"/>
  <c r="G40" i="4" l="1"/>
  <c r="G36" i="4"/>
  <c r="G32" i="4"/>
  <c r="G28" i="4"/>
  <c r="G24" i="4"/>
  <c r="G20" i="4"/>
  <c r="G16" i="4"/>
  <c r="G12" i="4"/>
  <c r="G8" i="4"/>
  <c r="G39" i="4"/>
  <c r="G35" i="4"/>
  <c r="G31" i="4"/>
  <c r="G27" i="4"/>
  <c r="G23" i="4"/>
  <c r="G19" i="4"/>
  <c r="G15" i="4"/>
  <c r="G11" i="4"/>
  <c r="G7" i="4"/>
  <c r="G38" i="4"/>
  <c r="G34" i="4"/>
  <c r="G30" i="4"/>
  <c r="G26" i="4"/>
  <c r="G22" i="4"/>
  <c r="G18" i="4"/>
  <c r="G14" i="4"/>
  <c r="G10" i="4"/>
  <c r="G6" i="4"/>
  <c r="G3" i="4"/>
  <c r="G37" i="4"/>
  <c r="G33" i="4"/>
  <c r="G29" i="4"/>
  <c r="G25" i="4"/>
  <c r="G21" i="4"/>
  <c r="G17" i="4"/>
  <c r="G13" i="4"/>
  <c r="G9" i="4"/>
  <c r="G5" i="4"/>
  <c r="D83" i="9"/>
  <c r="L17" i="9"/>
  <c r="L21" i="9"/>
  <c r="L29" i="9"/>
  <c r="L37" i="9"/>
  <c r="L45" i="9"/>
  <c r="L53" i="9"/>
  <c r="L61" i="9"/>
  <c r="L73" i="9"/>
  <c r="D10" i="9"/>
  <c r="D26" i="9"/>
  <c r="D42" i="9"/>
  <c r="L6" i="9"/>
  <c r="L10" i="9"/>
  <c r="L14" i="9"/>
  <c r="L18" i="9"/>
  <c r="L22" i="9"/>
  <c r="L26" i="9"/>
  <c r="L30" i="9"/>
  <c r="L34" i="9"/>
  <c r="L38" i="9"/>
  <c r="L42" i="9"/>
  <c r="L46" i="9"/>
  <c r="L50" i="9"/>
  <c r="L54" i="9"/>
  <c r="L58" i="9"/>
  <c r="L62" i="9"/>
  <c r="L66" i="9"/>
  <c r="L70" i="9"/>
  <c r="L74" i="9"/>
  <c r="D38" i="9"/>
  <c r="L9" i="9"/>
  <c r="L13" i="9"/>
  <c r="L25" i="9"/>
  <c r="L33" i="9"/>
  <c r="L41" i="9"/>
  <c r="L49" i="9"/>
  <c r="L57" i="9"/>
  <c r="L65" i="9"/>
  <c r="L69" i="9"/>
  <c r="D14" i="9"/>
  <c r="D30" i="9"/>
  <c r="D46" i="9"/>
  <c r="L7" i="9"/>
  <c r="L11" i="9"/>
  <c r="L15" i="9"/>
  <c r="L19" i="9"/>
  <c r="L23" i="9"/>
  <c r="L27" i="9"/>
  <c r="L31" i="9"/>
  <c r="L35" i="9"/>
  <c r="L39" i="9"/>
  <c r="L43" i="9"/>
  <c r="L47" i="9"/>
  <c r="L51" i="9"/>
  <c r="L55" i="9"/>
  <c r="L59" i="9"/>
  <c r="L63" i="9"/>
  <c r="L67" i="9"/>
  <c r="L71" i="9"/>
  <c r="D18" i="9"/>
  <c r="D34" i="9"/>
  <c r="L8" i="9"/>
  <c r="L12" i="9"/>
  <c r="L16" i="9"/>
  <c r="L20" i="9"/>
  <c r="L24" i="9"/>
  <c r="L28" i="9"/>
  <c r="L32" i="9"/>
  <c r="L36" i="9"/>
  <c r="L40" i="9"/>
  <c r="L44" i="9"/>
  <c r="L48" i="9"/>
  <c r="L52" i="9"/>
  <c r="L56" i="9"/>
  <c r="L60" i="9"/>
  <c r="L64" i="9"/>
  <c r="L68" i="9"/>
  <c r="L72" i="9"/>
  <c r="L75" i="9"/>
  <c r="D50" i="9"/>
  <c r="D58" i="9"/>
  <c r="D66" i="9"/>
  <c r="D70" i="9"/>
  <c r="D78" i="9"/>
  <c r="D7" i="9"/>
  <c r="D11" i="9"/>
  <c r="D15" i="9"/>
  <c r="D19" i="9"/>
  <c r="D23" i="9"/>
  <c r="D27" i="9"/>
  <c r="D31" i="9"/>
  <c r="D35" i="9"/>
  <c r="D39" i="9"/>
  <c r="D43" i="9"/>
  <c r="D47" i="9"/>
  <c r="D51" i="9"/>
  <c r="D55" i="9"/>
  <c r="D59" i="9"/>
  <c r="D63" i="9"/>
  <c r="D67" i="9"/>
  <c r="D71" i="9"/>
  <c r="D75" i="9"/>
  <c r="D79" i="9"/>
  <c r="D54" i="9"/>
  <c r="D62" i="9"/>
  <c r="D74" i="9"/>
  <c r="D82" i="9"/>
  <c r="D8" i="9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4" i="9"/>
  <c r="D68" i="9"/>
  <c r="D72" i="9"/>
  <c r="D76" i="9"/>
  <c r="D80" i="9"/>
  <c r="I79" i="9"/>
  <c r="I75" i="9"/>
  <c r="I71" i="9"/>
  <c r="I67" i="9"/>
  <c r="I63" i="9"/>
  <c r="I59" i="9"/>
  <c r="I55" i="9"/>
  <c r="D9" i="9"/>
  <c r="D13" i="9"/>
  <c r="D17" i="9"/>
  <c r="D21" i="9"/>
  <c r="D25" i="9"/>
  <c r="D29" i="9"/>
  <c r="D33" i="9"/>
  <c r="D37" i="9"/>
  <c r="D41" i="9"/>
  <c r="D45" i="9"/>
  <c r="D49" i="9"/>
  <c r="D53" i="9"/>
  <c r="D57" i="9"/>
  <c r="D61" i="9"/>
  <c r="D65" i="9"/>
  <c r="D69" i="9"/>
  <c r="D73" i="9"/>
  <c r="D77" i="9"/>
  <c r="D81" i="9"/>
  <c r="Q17" i="9"/>
  <c r="Q13" i="9"/>
  <c r="Q9" i="9"/>
  <c r="Q5" i="9"/>
  <c r="I81" i="9"/>
  <c r="I77" i="9"/>
  <c r="I73" i="9"/>
  <c r="I69" i="9"/>
  <c r="I65" i="9"/>
  <c r="I61" i="9"/>
  <c r="I57" i="9"/>
  <c r="I53" i="9"/>
  <c r="I49" i="9"/>
  <c r="I45" i="9"/>
  <c r="I41" i="9"/>
  <c r="I37" i="9"/>
  <c r="I33" i="9"/>
  <c r="I29" i="9"/>
  <c r="I25" i="9"/>
  <c r="I21" i="9"/>
  <c r="I17" i="9"/>
  <c r="I13" i="9"/>
  <c r="I9" i="9"/>
  <c r="I5" i="9"/>
  <c r="L5" i="9"/>
  <c r="I51" i="9"/>
  <c r="I47" i="9"/>
  <c r="I43" i="9"/>
  <c r="I39" i="9"/>
  <c r="I35" i="9"/>
  <c r="I31" i="9"/>
  <c r="I27" i="9"/>
  <c r="I23" i="9"/>
  <c r="I19" i="9"/>
  <c r="I15" i="9"/>
  <c r="I11" i="9"/>
  <c r="I7" i="9"/>
  <c r="E5" i="9"/>
  <c r="F5" i="9" s="1"/>
  <c r="F6" i="9" s="1"/>
  <c r="F7" i="9" s="1"/>
  <c r="F8" i="9" s="1"/>
  <c r="Q76" i="9"/>
  <c r="Q72" i="9"/>
  <c r="Q68" i="9"/>
  <c r="Q64" i="9"/>
  <c r="Q60" i="9"/>
  <c r="Q56" i="9"/>
  <c r="Q52" i="9"/>
  <c r="Q48" i="9"/>
  <c r="Q44" i="9"/>
  <c r="Q40" i="9"/>
  <c r="Q36" i="9"/>
  <c r="Q32" i="9"/>
  <c r="Q28" i="9"/>
  <c r="Q24" i="9"/>
  <c r="Q16" i="9"/>
  <c r="Q12" i="9"/>
  <c r="Q8" i="9"/>
  <c r="I84" i="9"/>
  <c r="I80" i="9"/>
  <c r="I76" i="9"/>
  <c r="I72" i="9"/>
  <c r="I68" i="9"/>
  <c r="I64" i="9"/>
  <c r="I60" i="9"/>
  <c r="I56" i="9"/>
  <c r="I52" i="9"/>
  <c r="I48" i="9"/>
  <c r="I44" i="9"/>
  <c r="I40" i="9"/>
  <c r="I36" i="9"/>
  <c r="I32" i="9"/>
  <c r="I28" i="9"/>
  <c r="I24" i="9"/>
  <c r="I20" i="9"/>
  <c r="I16" i="9"/>
  <c r="I12" i="9"/>
  <c r="I8" i="9"/>
  <c r="Q74" i="9"/>
  <c r="Q73" i="9"/>
  <c r="Q70" i="9"/>
  <c r="Q69" i="9"/>
  <c r="Q66" i="9"/>
  <c r="Q65" i="9"/>
  <c r="Q62" i="9"/>
  <c r="Q61" i="9"/>
  <c r="Q58" i="9"/>
  <c r="Q57" i="9"/>
  <c r="Q54" i="9"/>
  <c r="Q53" i="9"/>
  <c r="Q50" i="9"/>
  <c r="Q49" i="9"/>
  <c r="Q46" i="9"/>
  <c r="Q45" i="9"/>
  <c r="Q42" i="9"/>
  <c r="Q41" i="9"/>
  <c r="Q38" i="9"/>
  <c r="Q37" i="9"/>
  <c r="Q34" i="9"/>
  <c r="Q33" i="9"/>
  <c r="Q30" i="9"/>
  <c r="Q29" i="9"/>
  <c r="Q26" i="9"/>
  <c r="Q25" i="9"/>
  <c r="Q22" i="9"/>
  <c r="Q21" i="9"/>
  <c r="Q18" i="9"/>
  <c r="Q14" i="9"/>
  <c r="Q10" i="9"/>
  <c r="Q6" i="9"/>
  <c r="I82" i="9"/>
  <c r="I78" i="9"/>
  <c r="I74" i="9"/>
  <c r="I70" i="9"/>
  <c r="I66" i="9"/>
  <c r="I62" i="9"/>
  <c r="I58" i="9"/>
  <c r="I54" i="9"/>
  <c r="I50" i="9"/>
  <c r="I46" i="9"/>
  <c r="I42" i="9"/>
  <c r="I38" i="9"/>
  <c r="I34" i="9"/>
  <c r="I30" i="9"/>
  <c r="I26" i="9"/>
  <c r="I22" i="9"/>
  <c r="I18" i="9"/>
  <c r="I14" i="9"/>
  <c r="I10" i="9"/>
  <c r="I6" i="9"/>
  <c r="F34" i="9"/>
  <c r="F35" i="9" s="1"/>
  <c r="F36" i="9" s="1"/>
  <c r="F18" i="9"/>
  <c r="F19" i="9" s="1"/>
  <c r="F20" i="9" s="1"/>
  <c r="N58" i="9"/>
  <c r="N59" i="9" s="1"/>
  <c r="N60" i="9" s="1"/>
  <c r="N26" i="9"/>
  <c r="N27" i="9" s="1"/>
  <c r="N28" i="9" s="1"/>
  <c r="F66" i="9"/>
  <c r="F67" i="9" s="1"/>
  <c r="F68" i="9" s="1"/>
  <c r="N74" i="9"/>
  <c r="N75" i="9" s="1"/>
  <c r="N76" i="9" s="1"/>
  <c r="F74" i="9"/>
  <c r="F75" i="9" s="1"/>
  <c r="F76" i="9" s="1"/>
  <c r="N10" i="9"/>
  <c r="N11" i="9" s="1"/>
  <c r="N12" i="9" s="1"/>
  <c r="N6" i="9"/>
  <c r="N7" i="9" s="1"/>
  <c r="N8" i="9" s="1"/>
  <c r="N50" i="9"/>
  <c r="N51" i="9" s="1"/>
  <c r="N52" i="9" s="1"/>
  <c r="N18" i="9"/>
  <c r="N19" i="9" s="1"/>
  <c r="N20" i="9" s="1"/>
  <c r="F58" i="9"/>
  <c r="F59" i="9" s="1"/>
  <c r="F60" i="9" s="1"/>
  <c r="F54" i="9"/>
  <c r="F55" i="9" s="1"/>
  <c r="F56" i="9" s="1"/>
  <c r="N42" i="9"/>
  <c r="N43" i="9" s="1"/>
  <c r="N44" i="9" s="1"/>
  <c r="N38" i="9"/>
  <c r="N39" i="9" s="1"/>
  <c r="N40" i="9" s="1"/>
  <c r="F42" i="9"/>
  <c r="F43" i="9" s="1"/>
  <c r="F44" i="9" s="1"/>
  <c r="F26" i="9"/>
  <c r="F27" i="9" s="1"/>
  <c r="F28" i="9" s="1"/>
  <c r="F30" i="9"/>
  <c r="F31" i="9" s="1"/>
  <c r="F32" i="9" s="1"/>
  <c r="F70" i="9"/>
  <c r="F71" i="9" s="1"/>
  <c r="F72" i="9" s="1"/>
  <c r="F62" i="9"/>
  <c r="F63" i="9" s="1"/>
  <c r="F64" i="9" s="1"/>
  <c r="F22" i="9"/>
  <c r="F23" i="9" s="1"/>
  <c r="F24" i="9" s="1"/>
  <c r="N14" i="9"/>
  <c r="N15" i="9" s="1"/>
  <c r="N16" i="9" s="1"/>
  <c r="N70" i="9"/>
  <c r="N71" i="9" s="1"/>
  <c r="N72" i="9" s="1"/>
  <c r="N66" i="9"/>
  <c r="N67" i="9" s="1"/>
  <c r="N68" i="9" s="1"/>
  <c r="F78" i="9"/>
  <c r="F79" i="9" s="1"/>
  <c r="F80" i="9" s="1"/>
  <c r="F38" i="9"/>
  <c r="F39" i="9" s="1"/>
  <c r="F40" i="9" s="1"/>
  <c r="F14" i="9"/>
  <c r="F15" i="9" s="1"/>
  <c r="F16" i="9" s="1"/>
  <c r="F10" i="9"/>
  <c r="F11" i="9" s="1"/>
  <c r="F12" i="9" s="1"/>
  <c r="N54" i="9"/>
  <c r="N55" i="9" s="1"/>
  <c r="N56" i="9" s="1"/>
  <c r="N62" i="9"/>
  <c r="N63" i="9" s="1"/>
  <c r="N64" i="9" s="1"/>
  <c r="N46" i="9"/>
  <c r="N47" i="9" s="1"/>
  <c r="N48" i="9" s="1"/>
  <c r="N22" i="9"/>
  <c r="N23" i="9" s="1"/>
  <c r="N24" i="9" s="1"/>
  <c r="N34" i="9"/>
  <c r="N35" i="9" s="1"/>
  <c r="N36" i="9" s="1"/>
  <c r="N30" i="9"/>
  <c r="N31" i="9" s="1"/>
  <c r="N32" i="9" s="1"/>
  <c r="F50" i="9"/>
  <c r="F51" i="9" s="1"/>
  <c r="F52" i="9" s="1"/>
  <c r="F46" i="9"/>
  <c r="F47" i="9" s="1"/>
  <c r="F48" i="9" s="1"/>
  <c r="F82" i="9"/>
  <c r="F83" i="9" s="1"/>
  <c r="F84" i="9" s="1"/>
  <c r="H29" i="4"/>
  <c r="H5" i="4"/>
  <c r="H37" i="4"/>
  <c r="I31" i="4"/>
  <c r="I11" i="4"/>
  <c r="I27" i="4"/>
  <c r="I7" i="4"/>
  <c r="H33" i="4"/>
  <c r="I39" i="4"/>
  <c r="I19" i="4"/>
  <c r="I35" i="4"/>
  <c r="I15" i="4"/>
  <c r="I38" i="4"/>
  <c r="I34" i="4"/>
  <c r="I30" i="4"/>
  <c r="I26" i="4"/>
  <c r="I22" i="4"/>
  <c r="I18" i="4"/>
  <c r="I14" i="4"/>
  <c r="I10" i="4"/>
  <c r="I6" i="4"/>
  <c r="J47" i="4"/>
  <c r="H40" i="4"/>
  <c r="H36" i="4"/>
  <c r="H32" i="4"/>
  <c r="H28" i="4"/>
  <c r="H24" i="4"/>
  <c r="H20" i="4"/>
  <c r="H16" i="4"/>
  <c r="H12" i="4"/>
  <c r="H8" i="4"/>
  <c r="H4" i="4"/>
  <c r="D48" i="4" l="1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</calcChain>
</file>

<file path=xl/sharedStrings.xml><?xml version="1.0" encoding="utf-8"?>
<sst xmlns="http://schemas.openxmlformats.org/spreadsheetml/2006/main" count="287" uniqueCount="213">
  <si>
    <t>Symbol</t>
  </si>
  <si>
    <t>Company</t>
  </si>
  <si>
    <t>Industry</t>
  </si>
  <si>
    <t>Tech</t>
  </si>
  <si>
    <t>Financials</t>
  </si>
  <si>
    <t>Earnings</t>
  </si>
  <si>
    <t>Citi</t>
  </si>
  <si>
    <t>C</t>
  </si>
  <si>
    <t>Transport</t>
  </si>
  <si>
    <t xml:space="preserve">CSX Corp. </t>
  </si>
  <si>
    <t>CSX</t>
  </si>
  <si>
    <t>Information/Consulting</t>
  </si>
  <si>
    <t>IHS Markit</t>
  </si>
  <si>
    <t>INFO</t>
  </si>
  <si>
    <t>BAC</t>
  </si>
  <si>
    <t>B of A</t>
  </si>
  <si>
    <t>GS</t>
  </si>
  <si>
    <t>Goldman</t>
  </si>
  <si>
    <t>FAST</t>
  </si>
  <si>
    <t>Fastenal</t>
  </si>
  <si>
    <t>Industrials</t>
  </si>
  <si>
    <t>Home BancShares</t>
  </si>
  <si>
    <t>Home Loans</t>
  </si>
  <si>
    <t>18% home loans</t>
  </si>
  <si>
    <t>15% home loans</t>
  </si>
  <si>
    <t>HOMB</t>
  </si>
  <si>
    <t>IBKC</t>
  </si>
  <si>
    <t>Iberiabank</t>
  </si>
  <si>
    <t>TEAM</t>
  </si>
  <si>
    <t>Atlassian Corp.</t>
  </si>
  <si>
    <t>CP</t>
  </si>
  <si>
    <t>Canadian Pacific Railway</t>
  </si>
  <si>
    <t>JBHT</t>
  </si>
  <si>
    <t>J.B. Hunt Transport</t>
  </si>
  <si>
    <t>MS</t>
  </si>
  <si>
    <t>Morgan Stanley</t>
  </si>
  <si>
    <t>PPG</t>
  </si>
  <si>
    <t>PPG Industries</t>
  </si>
  <si>
    <t>Chemicals</t>
  </si>
  <si>
    <t>KSU</t>
  </si>
  <si>
    <t>Kansas City Southern</t>
  </si>
  <si>
    <t>SLB</t>
  </si>
  <si>
    <t>Schlumberger N.V.</t>
  </si>
  <si>
    <t>Oil Field Services</t>
  </si>
  <si>
    <t>HAL</t>
  </si>
  <si>
    <t>Halliburton Co.</t>
  </si>
  <si>
    <t>Steel Producer</t>
  </si>
  <si>
    <t>Steel Dynamics</t>
  </si>
  <si>
    <t>STLD</t>
  </si>
  <si>
    <t>WWD</t>
  </si>
  <si>
    <t>Woodward</t>
  </si>
  <si>
    <t>Engines (Indust./Energy)</t>
  </si>
  <si>
    <t>CREE</t>
  </si>
  <si>
    <t xml:space="preserve">Cree Inc. </t>
  </si>
  <si>
    <t>LED Lights</t>
  </si>
  <si>
    <t>JNJ</t>
  </si>
  <si>
    <t>Johnson &amp; Johnson</t>
  </si>
  <si>
    <t>Pharmacueticals</t>
  </si>
  <si>
    <t>PLD</t>
  </si>
  <si>
    <t>Prologis</t>
  </si>
  <si>
    <t>Logistics</t>
  </si>
  <si>
    <t>VZ</t>
  </si>
  <si>
    <t>Verizon</t>
  </si>
  <si>
    <t>Telecomunications</t>
  </si>
  <si>
    <t>APH</t>
  </si>
  <si>
    <t>Amphenol</t>
  </si>
  <si>
    <t>Fiber Optic Cables</t>
  </si>
  <si>
    <t>BHGE</t>
  </si>
  <si>
    <t>Baker Hughes</t>
  </si>
  <si>
    <t>BGG</t>
  </si>
  <si>
    <t>Briggs &amp; Straton</t>
  </si>
  <si>
    <t>F</t>
  </si>
  <si>
    <t>Ford</t>
  </si>
  <si>
    <t>Autos</t>
  </si>
  <si>
    <t>ITW</t>
  </si>
  <si>
    <t>Illinois Tool Works</t>
  </si>
  <si>
    <t>Manufacturing Prod</t>
  </si>
  <si>
    <t>CMCSA</t>
  </si>
  <si>
    <t xml:space="preserve">Comcast </t>
  </si>
  <si>
    <t xml:space="preserve">RPC Inc. </t>
  </si>
  <si>
    <t>W.W. Grainger</t>
  </si>
  <si>
    <t>GWW</t>
  </si>
  <si>
    <t>SWK</t>
  </si>
  <si>
    <t>Stanley Black &amp; Decker</t>
  </si>
  <si>
    <t>UTX</t>
  </si>
  <si>
    <t>United Technologies</t>
  </si>
  <si>
    <t>Aero/Indutrial Engines</t>
  </si>
  <si>
    <t>MMM</t>
  </si>
  <si>
    <t>3M</t>
  </si>
  <si>
    <t>CAT</t>
  </si>
  <si>
    <t>Catepilar</t>
  </si>
  <si>
    <t>FCX</t>
  </si>
  <si>
    <t>Freeport-McMoran</t>
  </si>
  <si>
    <t>Copper/Oil/Gold</t>
  </si>
  <si>
    <t>OSK</t>
  </si>
  <si>
    <t>Oshkosh</t>
  </si>
  <si>
    <t>Industrial Vehicles</t>
  </si>
  <si>
    <t>SHW</t>
  </si>
  <si>
    <t>Sherwin-Williams co</t>
  </si>
  <si>
    <t>Paint</t>
  </si>
  <si>
    <t>PCH</t>
  </si>
  <si>
    <t>Potlatch</t>
  </si>
  <si>
    <t>Lumber</t>
  </si>
  <si>
    <t>Expected</t>
  </si>
  <si>
    <t>Sep17 [E]</t>
  </si>
  <si>
    <t>Jun17 [E]</t>
  </si>
  <si>
    <t>Mar17 [E]</t>
  </si>
  <si>
    <t>Sep17 [A]</t>
  </si>
  <si>
    <t>Jun17 [A]</t>
  </si>
  <si>
    <t>Mar17 [A]</t>
  </si>
  <si>
    <t>Actual</t>
  </si>
  <si>
    <t>Fiscal End</t>
  </si>
  <si>
    <t>Expected EPS</t>
  </si>
  <si>
    <t>Ticker</t>
  </si>
  <si>
    <t>Surpise</t>
  </si>
  <si>
    <t>n/a</t>
  </si>
  <si>
    <t>Downloaded from Barchart.com as of 01-13-2018 11:30pm CST</t>
  </si>
  <si>
    <t>Woodward Inc</t>
  </si>
  <si>
    <t>Verizon Communications Inc</t>
  </si>
  <si>
    <t>United Technologies Corp</t>
  </si>
  <si>
    <t>Atlassian Cls A Ord</t>
  </si>
  <si>
    <t>Stanley Black &amp; Decker Inc</t>
  </si>
  <si>
    <t>Steel Dynamics Inc</t>
  </si>
  <si>
    <t>Sherwin-Williams Company</t>
  </si>
  <si>
    <t>Prologis Inc</t>
  </si>
  <si>
    <t>Potlatch Cp</t>
  </si>
  <si>
    <t>Oshkosh Truck Corp</t>
  </si>
  <si>
    <t>3M Company</t>
  </si>
  <si>
    <t>J B Hunt Transport</t>
  </si>
  <si>
    <t>Illinois Tool Works Inc</t>
  </si>
  <si>
    <t>IHS Markit Ltd</t>
  </si>
  <si>
    <t>Iberiabank Corp</t>
  </si>
  <si>
    <t>Home Bancshares Inc</t>
  </si>
  <si>
    <t>Halliburton Company</t>
  </si>
  <si>
    <t>Goldman Sachs Group</t>
  </si>
  <si>
    <t>Freeport-Mcmoran Inc</t>
  </si>
  <si>
    <t>Fastenal Co</t>
  </si>
  <si>
    <t>Ford Motor Company</t>
  </si>
  <si>
    <t>CSX Corp</t>
  </si>
  <si>
    <t>Cree Inc</t>
  </si>
  <si>
    <t>Comcast Corp A</t>
  </si>
  <si>
    <t>Citigroup Inc</t>
  </si>
  <si>
    <t>Baker Hughes A Ge Co. Cl. A</t>
  </si>
  <si>
    <t>Briggs &amp; Stratton Corp</t>
  </si>
  <si>
    <t>Bank of America Corp</t>
  </si>
  <si>
    <t>Amphenol Corp</t>
  </si>
  <si>
    <t>Priceline Group</t>
  </si>
  <si>
    <t>PCLN</t>
  </si>
  <si>
    <t>Facebook Inc</t>
  </si>
  <si>
    <t>FB</t>
  </si>
  <si>
    <t>Lockheed Martin Corp</t>
  </si>
  <si>
    <t>LMT</t>
  </si>
  <si>
    <t>Tesla Inc</t>
  </si>
  <si>
    <t>TSLA</t>
  </si>
  <si>
    <t>Unitedhealth Group Inc</t>
  </si>
  <si>
    <t>UNH</t>
  </si>
  <si>
    <t>Charter Communicatio</t>
  </si>
  <si>
    <t>CHTR</t>
  </si>
  <si>
    <t>Nextera Energy</t>
  </si>
  <si>
    <t>NEE</t>
  </si>
  <si>
    <t>Fedex Corp</t>
  </si>
  <si>
    <t>FDX</t>
  </si>
  <si>
    <t>Simon Property Group</t>
  </si>
  <si>
    <t>SPG</t>
  </si>
  <si>
    <t>Mastercard Inc</t>
  </si>
  <si>
    <t>MA</t>
  </si>
  <si>
    <t>N/A</t>
  </si>
  <si>
    <t>Alphabet Class A</t>
  </si>
  <si>
    <t>GOOGL</t>
  </si>
  <si>
    <t>Apple Inc</t>
  </si>
  <si>
    <t>AAPL</t>
  </si>
  <si>
    <t>Caterpillar Inc</t>
  </si>
  <si>
    <t>Boeing Company</t>
  </si>
  <si>
    <t>BA</t>
  </si>
  <si>
    <t>Union Pacific Corp</t>
  </si>
  <si>
    <t>UNP</t>
  </si>
  <si>
    <t>Celgene Corp</t>
  </si>
  <si>
    <t>CELG</t>
  </si>
  <si>
    <t>Gilead Sciences Inc</t>
  </si>
  <si>
    <t>GILD</t>
  </si>
  <si>
    <t>Blackrock</t>
  </si>
  <si>
    <t>BLK</t>
  </si>
  <si>
    <t>Occidental Petroleum Corp</t>
  </si>
  <si>
    <t>OXY</t>
  </si>
  <si>
    <t>Amazon.Com Inc</t>
  </si>
  <si>
    <t>AMZN</t>
  </si>
  <si>
    <t>Exxon Mobil Corp</t>
  </si>
  <si>
    <t>XOM</t>
  </si>
  <si>
    <t>Pepsico Inc</t>
  </si>
  <si>
    <t>PEP</t>
  </si>
  <si>
    <t>Altria Group</t>
  </si>
  <si>
    <t>MO</t>
  </si>
  <si>
    <t>Lowe's Companies</t>
  </si>
  <si>
    <t>LOW</t>
  </si>
  <si>
    <t>Nike Inc</t>
  </si>
  <si>
    <t>NKE</t>
  </si>
  <si>
    <t>Earnings ttm</t>
  </si>
  <si>
    <t>Latest Earnings</t>
  </si>
  <si>
    <t>Earnings Date</t>
  </si>
  <si>
    <t>Last Price</t>
  </si>
  <si>
    <t>Name</t>
  </si>
  <si>
    <t>RES</t>
  </si>
  <si>
    <t xml:space="preserve">RPC, Inc. </t>
  </si>
  <si>
    <t>Co./Next Earn Date/Niche</t>
  </si>
  <si>
    <t>Dec16 [E]</t>
  </si>
  <si>
    <t>Dec16 [A]</t>
  </si>
  <si>
    <t>ExpectedQ - Mean(Actual)</t>
  </si>
  <si>
    <t>Expecte Q - Mean(Exp.)</t>
  </si>
  <si>
    <t>MeanHist.(Exp.)</t>
  </si>
  <si>
    <t>MeanHist.(Actual)</t>
  </si>
  <si>
    <t>MeanHist.Surprise</t>
  </si>
  <si>
    <t>CurrentExpected/LastActual(%)</t>
  </si>
  <si>
    <t>Source: nasdaq.com, accessed 1/13/2018 - 1/14/2018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</si>
</sst>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71" formatCode="0%_);[Red]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2" fontId="0" fillId="0" borderId="0" xfId="0" applyNumberFormat="1"/>
    <xf numFmtId="0" fontId="5" fillId="2" borderId="0" xfId="0" applyFont="1" applyFill="1"/>
    <xf numFmtId="43" fontId="5" fillId="2" borderId="0" xfId="1" applyFont="1" applyFill="1" applyBorder="1" applyAlignment="1">
      <alignment horizontal="right" vertical="center"/>
    </xf>
    <xf numFmtId="9" fontId="5" fillId="2" borderId="0" xfId="2" applyNumberFormat="1" applyFont="1" applyFill="1" applyAlignment="1">
      <alignment horizontal="right" vertical="center"/>
    </xf>
    <xf numFmtId="43" fontId="5" fillId="2" borderId="0" xfId="1" applyNumberFormat="1" applyFont="1" applyFill="1" applyBorder="1" applyAlignment="1">
      <alignment horizontal="right" vertical="center"/>
    </xf>
    <xf numFmtId="9" fontId="5" fillId="2" borderId="0" xfId="2" applyNumberFormat="1" applyFont="1" applyFill="1" applyBorder="1" applyAlignment="1">
      <alignment horizontal="right" vertical="center"/>
    </xf>
    <xf numFmtId="164" fontId="5" fillId="2" borderId="0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3" fontId="5" fillId="2" borderId="0" xfId="1" applyNumberFormat="1" applyFont="1" applyFill="1" applyBorder="1" applyAlignment="1">
      <alignment horizontal="right" vertical="center" wrapText="1"/>
    </xf>
    <xf numFmtId="9" fontId="5" fillId="2" borderId="0" xfId="2" applyNumberFormat="1" applyFont="1" applyFill="1" applyBorder="1" applyAlignment="1">
      <alignment horizontal="right" vertical="center" wrapText="1"/>
    </xf>
    <xf numFmtId="43" fontId="5" fillId="2" borderId="0" xfId="0" applyNumberFormat="1" applyFont="1" applyFill="1" applyBorder="1" applyAlignment="1">
      <alignment horizontal="right" vertical="center" wrapText="1"/>
    </xf>
    <xf numFmtId="43" fontId="5" fillId="2" borderId="0" xfId="1" applyNumberFormat="1" applyFont="1" applyFill="1" applyAlignment="1">
      <alignment horizontal="right" vertical="center" wrapText="1"/>
    </xf>
    <xf numFmtId="9" fontId="5" fillId="2" borderId="0" xfId="2" applyNumberFormat="1" applyFont="1" applyFill="1" applyAlignment="1">
      <alignment horizontal="right" vertical="center" wrapText="1"/>
    </xf>
    <xf numFmtId="43" fontId="5" fillId="2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right" vertical="center"/>
    </xf>
    <xf numFmtId="9" fontId="5" fillId="2" borderId="1" xfId="2" applyNumberFormat="1" applyFont="1" applyFill="1" applyBorder="1" applyAlignment="1">
      <alignment horizontal="right" vertical="center"/>
    </xf>
    <xf numFmtId="43" fontId="5" fillId="2" borderId="1" xfId="1" applyNumberFormat="1" applyFont="1" applyFill="1" applyBorder="1" applyAlignment="1">
      <alignment horizontal="right" vertical="center"/>
    </xf>
    <xf numFmtId="0" fontId="2" fillId="0" borderId="0" xfId="0" quotePrefix="1" applyFont="1"/>
    <xf numFmtId="0" fontId="0" fillId="0" borderId="0" xfId="0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171" fontId="6" fillId="2" borderId="0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4" fontId="0" fillId="0" borderId="0" xfId="0" applyNumberFormat="1"/>
    <xf numFmtId="14" fontId="6" fillId="2" borderId="0" xfId="0" applyNumberFormat="1" applyFont="1" applyFill="1" applyBorder="1" applyAlignment="1">
      <alignment horizontal="left" wrapText="1"/>
    </xf>
    <xf numFmtId="14" fontId="6" fillId="2" borderId="2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14" fontId="6" fillId="2" borderId="2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9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 vertical="center" wrapText="1"/>
    </xf>
    <xf numFmtId="9" fontId="4" fillId="3" borderId="0" xfId="2" applyNumberFormat="1" applyFont="1" applyFill="1" applyAlignment="1">
      <alignment horizontal="center" vertical="center" wrapText="1"/>
    </xf>
    <xf numFmtId="43" fontId="4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B1F8-D722-4D41-A720-55668587864F}">
  <dimension ref="A1:G64"/>
  <sheetViews>
    <sheetView workbookViewId="0">
      <selection activeCell="F63" sqref="F63"/>
    </sheetView>
  </sheetViews>
  <sheetFormatPr defaultRowHeight="15" x14ac:dyDescent="0.25"/>
  <cols>
    <col min="2" max="2" width="26.7109375" bestFit="1" customWidth="1"/>
    <col min="3" max="3" width="9.28515625" bestFit="1" customWidth="1"/>
    <col min="4" max="4" width="8.42578125" bestFit="1" customWidth="1"/>
    <col min="5" max="5" width="13.140625" bestFit="1" customWidth="1"/>
    <col min="6" max="6" width="14.28515625" bestFit="1" customWidth="1"/>
  </cols>
  <sheetData>
    <row r="1" spans="1:7" x14ac:dyDescent="0.25">
      <c r="A1" t="s">
        <v>0</v>
      </c>
      <c r="B1" t="s">
        <v>200</v>
      </c>
      <c r="C1" t="s">
        <v>199</v>
      </c>
      <c r="D1" t="s">
        <v>5</v>
      </c>
      <c r="E1" t="s">
        <v>198</v>
      </c>
      <c r="F1" t="s">
        <v>197</v>
      </c>
      <c r="G1" t="s">
        <v>196</v>
      </c>
    </row>
    <row r="2" spans="1:7" x14ac:dyDescent="0.25">
      <c r="A2" t="s">
        <v>195</v>
      </c>
      <c r="B2" t="s">
        <v>194</v>
      </c>
      <c r="C2">
        <v>64.67</v>
      </c>
      <c r="D2">
        <v>0.46</v>
      </c>
      <c r="E2" s="37">
        <v>43090</v>
      </c>
      <c r="F2" s="37">
        <v>43090</v>
      </c>
      <c r="G2">
        <v>2.31</v>
      </c>
    </row>
    <row r="3" spans="1:7" x14ac:dyDescent="0.25">
      <c r="A3" t="s">
        <v>193</v>
      </c>
      <c r="B3" t="s">
        <v>192</v>
      </c>
      <c r="C3">
        <v>100.86</v>
      </c>
      <c r="D3">
        <v>1.05</v>
      </c>
      <c r="E3" s="37">
        <v>43060</v>
      </c>
      <c r="F3" s="37">
        <v>43166</v>
      </c>
      <c r="G3">
        <v>4.51</v>
      </c>
    </row>
    <row r="4" spans="1:7" x14ac:dyDescent="0.25">
      <c r="A4" t="s">
        <v>191</v>
      </c>
      <c r="B4" t="s">
        <v>190</v>
      </c>
      <c r="C4">
        <v>69.61</v>
      </c>
      <c r="D4">
        <v>0.9</v>
      </c>
      <c r="E4" s="37">
        <v>43034</v>
      </c>
      <c r="F4" s="37">
        <v>43138</v>
      </c>
      <c r="G4">
        <v>3.16</v>
      </c>
    </row>
    <row r="5" spans="1:7" x14ac:dyDescent="0.25">
      <c r="A5" t="s">
        <v>189</v>
      </c>
      <c r="B5" t="s">
        <v>188</v>
      </c>
      <c r="C5">
        <v>117.38</v>
      </c>
      <c r="D5">
        <v>1.48</v>
      </c>
      <c r="E5" s="37">
        <v>43012</v>
      </c>
      <c r="F5" s="37">
        <v>43144</v>
      </c>
      <c r="G5">
        <v>5.12</v>
      </c>
    </row>
    <row r="6" spans="1:7" x14ac:dyDescent="0.25">
      <c r="A6" t="s">
        <v>187</v>
      </c>
      <c r="B6" t="s">
        <v>186</v>
      </c>
      <c r="C6">
        <v>87.52</v>
      </c>
      <c r="D6">
        <v>0.93</v>
      </c>
      <c r="E6" s="37">
        <v>43035</v>
      </c>
      <c r="F6" s="37">
        <v>43133</v>
      </c>
      <c r="G6">
        <v>3.56</v>
      </c>
    </row>
    <row r="7" spans="1:7" x14ac:dyDescent="0.25">
      <c r="A7" t="s">
        <v>185</v>
      </c>
      <c r="B7" t="s">
        <v>184</v>
      </c>
      <c r="C7">
        <v>1305.2</v>
      </c>
      <c r="D7">
        <v>0.52</v>
      </c>
      <c r="E7" s="37">
        <v>43034</v>
      </c>
      <c r="F7" s="37">
        <v>43132</v>
      </c>
      <c r="G7">
        <v>3.94</v>
      </c>
    </row>
    <row r="8" spans="1:7" x14ac:dyDescent="0.25">
      <c r="A8" t="s">
        <v>183</v>
      </c>
      <c r="B8" t="s">
        <v>182</v>
      </c>
      <c r="C8">
        <v>76.53</v>
      </c>
      <c r="D8">
        <v>0.18</v>
      </c>
      <c r="E8" s="37">
        <v>43040</v>
      </c>
      <c r="F8" s="37">
        <v>43144</v>
      </c>
      <c r="G8">
        <v>0.35</v>
      </c>
    </row>
    <row r="9" spans="1:7" x14ac:dyDescent="0.25">
      <c r="A9" t="s">
        <v>181</v>
      </c>
      <c r="B9" t="s">
        <v>180</v>
      </c>
      <c r="C9">
        <v>555.53</v>
      </c>
      <c r="D9">
        <v>6.24</v>
      </c>
      <c r="E9" s="37">
        <v>43112</v>
      </c>
      <c r="F9" s="37">
        <v>43112</v>
      </c>
      <c r="G9">
        <v>21.55</v>
      </c>
    </row>
    <row r="10" spans="1:7" x14ac:dyDescent="0.25">
      <c r="A10" t="s">
        <v>179</v>
      </c>
      <c r="B10" t="s">
        <v>178</v>
      </c>
      <c r="C10">
        <v>79.02</v>
      </c>
      <c r="D10">
        <v>2.27</v>
      </c>
      <c r="E10" s="37">
        <v>43034</v>
      </c>
      <c r="F10" s="37">
        <v>43137</v>
      </c>
      <c r="G10">
        <v>9.58</v>
      </c>
    </row>
    <row r="11" spans="1:7" x14ac:dyDescent="0.25">
      <c r="A11" t="s">
        <v>177</v>
      </c>
      <c r="B11" t="s">
        <v>176</v>
      </c>
      <c r="C11">
        <v>106</v>
      </c>
      <c r="D11">
        <v>1.91</v>
      </c>
      <c r="E11" s="37">
        <v>43034</v>
      </c>
      <c r="F11" s="37">
        <v>43125</v>
      </c>
      <c r="G11">
        <v>6.4</v>
      </c>
    </row>
    <row r="12" spans="1:7" x14ac:dyDescent="0.25">
      <c r="A12" t="s">
        <v>175</v>
      </c>
      <c r="B12" t="s">
        <v>174</v>
      </c>
      <c r="C12">
        <v>141.16999999999999</v>
      </c>
      <c r="D12">
        <v>1.5</v>
      </c>
      <c r="E12" s="37">
        <v>43034</v>
      </c>
      <c r="F12" s="37">
        <v>43125</v>
      </c>
      <c r="G12">
        <v>5.66</v>
      </c>
    </row>
    <row r="13" spans="1:7" x14ac:dyDescent="0.25">
      <c r="A13" t="s">
        <v>173</v>
      </c>
      <c r="B13" t="s">
        <v>172</v>
      </c>
      <c r="C13">
        <v>336.21</v>
      </c>
      <c r="D13">
        <v>2.72</v>
      </c>
      <c r="E13" s="37">
        <v>43033</v>
      </c>
      <c r="F13" s="37">
        <v>43131</v>
      </c>
      <c r="G13">
        <v>9.75</v>
      </c>
    </row>
    <row r="14" spans="1:7" x14ac:dyDescent="0.25">
      <c r="A14" t="s">
        <v>89</v>
      </c>
      <c r="B14" t="s">
        <v>171</v>
      </c>
      <c r="C14">
        <v>170.3</v>
      </c>
      <c r="D14">
        <v>1.95</v>
      </c>
      <c r="E14" s="37">
        <v>43032</v>
      </c>
      <c r="F14" s="37">
        <v>43125</v>
      </c>
      <c r="G14">
        <v>5.55</v>
      </c>
    </row>
    <row r="15" spans="1:7" x14ac:dyDescent="0.25">
      <c r="A15" t="s">
        <v>170</v>
      </c>
      <c r="B15" t="s">
        <v>169</v>
      </c>
      <c r="C15">
        <v>177.09</v>
      </c>
      <c r="D15">
        <v>2.0699999999999998</v>
      </c>
      <c r="E15" s="37">
        <v>43041</v>
      </c>
      <c r="F15" s="37">
        <v>43132</v>
      </c>
      <c r="G15">
        <v>9.1999999999999993</v>
      </c>
    </row>
    <row r="16" spans="1:7" x14ac:dyDescent="0.25">
      <c r="A16" t="s">
        <v>168</v>
      </c>
      <c r="B16" t="s">
        <v>167</v>
      </c>
      <c r="C16">
        <v>1130.6500000000001</v>
      </c>
      <c r="D16">
        <v>0</v>
      </c>
      <c r="E16" t="s">
        <v>166</v>
      </c>
      <c r="F16" s="37">
        <v>43132</v>
      </c>
      <c r="G16">
        <v>29.87</v>
      </c>
    </row>
    <row r="17" spans="1:7" x14ac:dyDescent="0.25">
      <c r="A17" t="s">
        <v>165</v>
      </c>
      <c r="B17" t="s">
        <v>164</v>
      </c>
      <c r="C17">
        <v>162.33000000000001</v>
      </c>
      <c r="D17">
        <v>1.34</v>
      </c>
      <c r="E17" s="37">
        <v>43039</v>
      </c>
      <c r="F17" s="37">
        <v>43132</v>
      </c>
      <c r="G17">
        <v>4.3099999999999996</v>
      </c>
    </row>
    <row r="18" spans="1:7" x14ac:dyDescent="0.25">
      <c r="A18" t="s">
        <v>163</v>
      </c>
      <c r="B18" t="s">
        <v>162</v>
      </c>
      <c r="C18">
        <v>165.51</v>
      </c>
      <c r="D18">
        <v>2.89</v>
      </c>
      <c r="E18" s="37">
        <v>43035</v>
      </c>
      <c r="F18" s="37">
        <v>43130</v>
      </c>
      <c r="G18">
        <v>6.05</v>
      </c>
    </row>
    <row r="19" spans="1:7" x14ac:dyDescent="0.25">
      <c r="A19" t="s">
        <v>161</v>
      </c>
      <c r="B19" t="s">
        <v>160</v>
      </c>
      <c r="C19">
        <v>271.85000000000002</v>
      </c>
      <c r="D19">
        <v>3.18</v>
      </c>
      <c r="E19" s="37">
        <v>43088</v>
      </c>
      <c r="F19" s="37">
        <v>43088</v>
      </c>
      <c r="G19">
        <v>12.29</v>
      </c>
    </row>
    <row r="20" spans="1:7" x14ac:dyDescent="0.25">
      <c r="A20" t="s">
        <v>159</v>
      </c>
      <c r="B20" t="s">
        <v>158</v>
      </c>
      <c r="C20">
        <v>150.32</v>
      </c>
      <c r="D20">
        <v>1.85</v>
      </c>
      <c r="E20" s="37">
        <v>43034</v>
      </c>
      <c r="F20" s="37">
        <v>43126</v>
      </c>
      <c r="G20">
        <v>6.67</v>
      </c>
    </row>
    <row r="21" spans="1:7" x14ac:dyDescent="0.25">
      <c r="A21" t="s">
        <v>157</v>
      </c>
      <c r="B21" t="s">
        <v>156</v>
      </c>
      <c r="C21">
        <v>354</v>
      </c>
      <c r="D21">
        <v>0.19</v>
      </c>
      <c r="E21" s="37">
        <v>43034</v>
      </c>
      <c r="F21" s="37">
        <v>43146</v>
      </c>
      <c r="G21">
        <v>1.61</v>
      </c>
    </row>
    <row r="22" spans="1:7" x14ac:dyDescent="0.25">
      <c r="A22" t="s">
        <v>155</v>
      </c>
      <c r="B22" t="s">
        <v>154</v>
      </c>
      <c r="C22">
        <v>228.64</v>
      </c>
      <c r="D22">
        <v>2.66</v>
      </c>
      <c r="E22" s="37">
        <v>43025</v>
      </c>
      <c r="F22" s="37">
        <v>43116</v>
      </c>
      <c r="G22">
        <v>9.6</v>
      </c>
    </row>
    <row r="23" spans="1:7" x14ac:dyDescent="0.25">
      <c r="A23" t="s">
        <v>34</v>
      </c>
      <c r="B23" t="s">
        <v>35</v>
      </c>
      <c r="C23">
        <v>55.12</v>
      </c>
      <c r="D23">
        <v>0.93</v>
      </c>
      <c r="E23" s="37">
        <v>43025</v>
      </c>
      <c r="F23" s="37">
        <v>43118</v>
      </c>
      <c r="G23">
        <v>3.61</v>
      </c>
    </row>
    <row r="24" spans="1:7" x14ac:dyDescent="0.25">
      <c r="A24" t="s">
        <v>153</v>
      </c>
      <c r="B24" t="s">
        <v>152</v>
      </c>
      <c r="C24">
        <v>336.22</v>
      </c>
      <c r="D24">
        <v>-2.92</v>
      </c>
      <c r="E24" s="37">
        <v>43040</v>
      </c>
      <c r="F24" s="37">
        <v>43159</v>
      </c>
      <c r="G24">
        <v>-8.85</v>
      </c>
    </row>
    <row r="25" spans="1:7" x14ac:dyDescent="0.25">
      <c r="A25" t="s">
        <v>151</v>
      </c>
      <c r="B25" t="s">
        <v>150</v>
      </c>
      <c r="C25">
        <v>336.25</v>
      </c>
      <c r="D25">
        <v>3.24</v>
      </c>
      <c r="E25" s="37">
        <v>43032</v>
      </c>
      <c r="F25" s="37">
        <v>43129</v>
      </c>
      <c r="G25">
        <v>12.72</v>
      </c>
    </row>
    <row r="26" spans="1:7" x14ac:dyDescent="0.25">
      <c r="A26" t="s">
        <v>149</v>
      </c>
      <c r="B26" t="s">
        <v>148</v>
      </c>
      <c r="C26">
        <v>179.37</v>
      </c>
      <c r="D26">
        <v>1.59</v>
      </c>
      <c r="E26" s="37">
        <v>43040</v>
      </c>
      <c r="F26" s="37">
        <v>43131</v>
      </c>
      <c r="G26">
        <v>5.19</v>
      </c>
    </row>
    <row r="27" spans="1:7" x14ac:dyDescent="0.25">
      <c r="A27" t="s">
        <v>147</v>
      </c>
      <c r="B27" t="s">
        <v>146</v>
      </c>
      <c r="C27">
        <v>1919.4</v>
      </c>
      <c r="D27">
        <v>35.22</v>
      </c>
      <c r="E27" s="37">
        <v>43045</v>
      </c>
      <c r="F27" s="37">
        <v>43157</v>
      </c>
      <c r="G27">
        <v>74.45</v>
      </c>
    </row>
    <row r="28" spans="1:7" x14ac:dyDescent="0.25">
      <c r="A28" t="s">
        <v>64</v>
      </c>
      <c r="B28" t="s">
        <v>145</v>
      </c>
      <c r="C28">
        <v>91.83</v>
      </c>
      <c r="D28">
        <v>0.88</v>
      </c>
      <c r="E28" s="37">
        <v>43033</v>
      </c>
      <c r="F28" s="37">
        <v>43124</v>
      </c>
      <c r="G28">
        <v>3.15</v>
      </c>
    </row>
    <row r="29" spans="1:7" x14ac:dyDescent="0.25">
      <c r="A29" t="s">
        <v>14</v>
      </c>
      <c r="B29" t="s">
        <v>144</v>
      </c>
      <c r="C29">
        <v>31.19</v>
      </c>
      <c r="D29">
        <v>0.48</v>
      </c>
      <c r="E29" s="37">
        <v>43021</v>
      </c>
      <c r="F29" s="37">
        <v>43117</v>
      </c>
      <c r="G29">
        <v>1.75</v>
      </c>
    </row>
    <row r="30" spans="1:7" x14ac:dyDescent="0.25">
      <c r="A30" t="s">
        <v>69</v>
      </c>
      <c r="B30" t="s">
        <v>143</v>
      </c>
      <c r="C30">
        <v>25.53</v>
      </c>
      <c r="D30">
        <v>-0.27</v>
      </c>
      <c r="E30" s="37">
        <v>43033</v>
      </c>
      <c r="F30" s="37">
        <v>43124</v>
      </c>
      <c r="G30">
        <v>1.37</v>
      </c>
    </row>
    <row r="31" spans="1:7" x14ac:dyDescent="0.25">
      <c r="A31" t="s">
        <v>67</v>
      </c>
      <c r="B31" t="s">
        <v>142</v>
      </c>
      <c r="C31">
        <v>37.200000000000003</v>
      </c>
      <c r="D31">
        <v>0.05</v>
      </c>
      <c r="E31" s="37">
        <v>43028</v>
      </c>
      <c r="F31" s="37">
        <v>43124</v>
      </c>
      <c r="G31">
        <v>-0.4</v>
      </c>
    </row>
    <row r="32" spans="1:7" x14ac:dyDescent="0.25">
      <c r="A32" t="s">
        <v>7</v>
      </c>
      <c r="B32" t="s">
        <v>141</v>
      </c>
      <c r="C32">
        <v>76.84</v>
      </c>
      <c r="D32">
        <v>1.42</v>
      </c>
      <c r="E32" s="37">
        <v>43020</v>
      </c>
      <c r="F32" s="37">
        <v>43116</v>
      </c>
      <c r="G32">
        <v>5.19</v>
      </c>
    </row>
    <row r="33" spans="1:7" x14ac:dyDescent="0.25">
      <c r="A33" t="s">
        <v>77</v>
      </c>
      <c r="B33" t="s">
        <v>140</v>
      </c>
      <c r="C33">
        <v>42.44</v>
      </c>
      <c r="D33">
        <v>0.52</v>
      </c>
      <c r="E33" s="37">
        <v>43034</v>
      </c>
      <c r="F33" s="37">
        <v>43124</v>
      </c>
      <c r="G33">
        <v>2.02</v>
      </c>
    </row>
    <row r="34" spans="1:7" x14ac:dyDescent="0.25">
      <c r="A34" t="s">
        <v>30</v>
      </c>
      <c r="B34" t="s">
        <v>31</v>
      </c>
      <c r="C34">
        <v>183.02</v>
      </c>
      <c r="D34">
        <v>2.9</v>
      </c>
      <c r="E34" s="37">
        <v>43025</v>
      </c>
      <c r="F34" s="37">
        <v>43118</v>
      </c>
      <c r="G34">
        <v>8.5500000000000007</v>
      </c>
    </row>
    <row r="35" spans="1:7" x14ac:dyDescent="0.25">
      <c r="A35" t="s">
        <v>52</v>
      </c>
      <c r="B35" t="s">
        <v>139</v>
      </c>
      <c r="C35">
        <v>36.840000000000003</v>
      </c>
      <c r="D35">
        <v>0.04</v>
      </c>
      <c r="E35" s="37">
        <v>43025</v>
      </c>
      <c r="F35" s="37">
        <v>43123</v>
      </c>
      <c r="G35">
        <v>-0.1</v>
      </c>
    </row>
    <row r="36" spans="1:7" x14ac:dyDescent="0.25">
      <c r="A36" t="s">
        <v>10</v>
      </c>
      <c r="B36" t="s">
        <v>138</v>
      </c>
      <c r="C36">
        <v>59.25</v>
      </c>
      <c r="D36">
        <v>0.51</v>
      </c>
      <c r="E36" s="37">
        <v>43025</v>
      </c>
      <c r="F36" s="37">
        <v>43116</v>
      </c>
      <c r="G36">
        <v>2.15</v>
      </c>
    </row>
    <row r="37" spans="1:7" x14ac:dyDescent="0.25">
      <c r="A37" t="s">
        <v>71</v>
      </c>
      <c r="B37" t="s">
        <v>137</v>
      </c>
      <c r="C37">
        <v>13.23</v>
      </c>
      <c r="D37">
        <v>0.43</v>
      </c>
      <c r="E37" s="37">
        <v>43034</v>
      </c>
      <c r="F37" s="37">
        <v>43124</v>
      </c>
      <c r="G37">
        <v>1.68</v>
      </c>
    </row>
    <row r="38" spans="1:7" x14ac:dyDescent="0.25">
      <c r="A38" t="s">
        <v>18</v>
      </c>
      <c r="B38" t="s">
        <v>136</v>
      </c>
      <c r="C38">
        <v>55.59</v>
      </c>
      <c r="D38">
        <v>0.5</v>
      </c>
      <c r="E38" s="37">
        <v>43019</v>
      </c>
      <c r="F38" s="37">
        <v>43117</v>
      </c>
      <c r="G38">
        <v>1.88</v>
      </c>
    </row>
    <row r="39" spans="1:7" x14ac:dyDescent="0.25">
      <c r="A39" t="s">
        <v>91</v>
      </c>
      <c r="B39" t="s">
        <v>135</v>
      </c>
      <c r="C39">
        <v>19.75</v>
      </c>
      <c r="D39">
        <v>0.34</v>
      </c>
      <c r="E39" s="37">
        <v>43033</v>
      </c>
      <c r="F39" s="37">
        <v>43125</v>
      </c>
      <c r="G39">
        <v>0.91</v>
      </c>
    </row>
    <row r="40" spans="1:7" x14ac:dyDescent="0.25">
      <c r="A40" t="s">
        <v>16</v>
      </c>
      <c r="B40" t="s">
        <v>134</v>
      </c>
      <c r="C40">
        <v>257.02999999999997</v>
      </c>
      <c r="D40">
        <v>5.0199999999999996</v>
      </c>
      <c r="E40" s="37">
        <v>43025</v>
      </c>
      <c r="F40" s="37">
        <v>43117</v>
      </c>
      <c r="G40">
        <v>19.2</v>
      </c>
    </row>
    <row r="41" spans="1:7" x14ac:dyDescent="0.25">
      <c r="A41" t="s">
        <v>81</v>
      </c>
      <c r="B41" t="s">
        <v>80</v>
      </c>
      <c r="C41">
        <v>235.67</v>
      </c>
      <c r="D41">
        <v>2.79</v>
      </c>
      <c r="E41" s="37">
        <v>43025</v>
      </c>
      <c r="F41" s="37">
        <v>43124</v>
      </c>
      <c r="G41">
        <v>10.97</v>
      </c>
    </row>
    <row r="42" spans="1:7" x14ac:dyDescent="0.25">
      <c r="A42" t="s">
        <v>44</v>
      </c>
      <c r="B42" t="s">
        <v>133</v>
      </c>
      <c r="C42">
        <v>53.14</v>
      </c>
      <c r="D42">
        <v>0.42</v>
      </c>
      <c r="E42" s="37">
        <v>43031</v>
      </c>
      <c r="F42" s="37">
        <v>43122</v>
      </c>
      <c r="G42">
        <v>0.73</v>
      </c>
    </row>
    <row r="43" spans="1:7" x14ac:dyDescent="0.25">
      <c r="A43" t="s">
        <v>25</v>
      </c>
      <c r="B43" t="s">
        <v>132</v>
      </c>
      <c r="C43">
        <v>25.01</v>
      </c>
      <c r="D43">
        <v>0.1</v>
      </c>
      <c r="E43" s="37">
        <v>43027</v>
      </c>
      <c r="F43" s="37">
        <v>43118</v>
      </c>
      <c r="G43">
        <v>1.35</v>
      </c>
    </row>
    <row r="44" spans="1:7" x14ac:dyDescent="0.25">
      <c r="A44" t="s">
        <v>26</v>
      </c>
      <c r="B44" t="s">
        <v>131</v>
      </c>
      <c r="C44">
        <v>82.45</v>
      </c>
      <c r="D44">
        <v>1</v>
      </c>
      <c r="E44" s="37">
        <v>43027</v>
      </c>
      <c r="F44" s="37">
        <v>43125</v>
      </c>
      <c r="G44">
        <v>4.28</v>
      </c>
    </row>
    <row r="45" spans="1:7" x14ac:dyDescent="0.25">
      <c r="A45" t="s">
        <v>13</v>
      </c>
      <c r="B45" t="s">
        <v>130</v>
      </c>
      <c r="C45">
        <v>47.85</v>
      </c>
      <c r="D45">
        <v>0.56999999999999995</v>
      </c>
      <c r="E45" s="37">
        <v>43004</v>
      </c>
      <c r="F45" s="37">
        <v>43116</v>
      </c>
      <c r="G45">
        <v>1.62</v>
      </c>
    </row>
    <row r="46" spans="1:7" x14ac:dyDescent="0.25">
      <c r="A46" t="s">
        <v>74</v>
      </c>
      <c r="B46" t="s">
        <v>129</v>
      </c>
      <c r="C46">
        <v>170.52</v>
      </c>
      <c r="D46">
        <v>1.71</v>
      </c>
      <c r="E46" s="37">
        <v>43031</v>
      </c>
      <c r="F46" s="37">
        <v>43124</v>
      </c>
      <c r="G46">
        <v>6.3</v>
      </c>
    </row>
    <row r="47" spans="1:7" x14ac:dyDescent="0.25">
      <c r="A47" t="s">
        <v>32</v>
      </c>
      <c r="B47" t="s">
        <v>128</v>
      </c>
      <c r="C47">
        <v>121.06</v>
      </c>
      <c r="D47">
        <v>0.91</v>
      </c>
      <c r="E47" s="37">
        <v>43021</v>
      </c>
      <c r="F47" s="37">
        <v>43118</v>
      </c>
      <c r="G47">
        <v>3.68</v>
      </c>
    </row>
    <row r="48" spans="1:7" x14ac:dyDescent="0.25">
      <c r="A48" t="s">
        <v>55</v>
      </c>
      <c r="B48" t="s">
        <v>56</v>
      </c>
      <c r="C48">
        <v>145.76</v>
      </c>
      <c r="D48">
        <v>1.9</v>
      </c>
      <c r="E48" s="37">
        <v>43025</v>
      </c>
      <c r="F48" s="37">
        <v>43123</v>
      </c>
      <c r="G48">
        <v>7.14</v>
      </c>
    </row>
    <row r="49" spans="1:7" x14ac:dyDescent="0.25">
      <c r="A49" t="s">
        <v>39</v>
      </c>
      <c r="B49" t="s">
        <v>40</v>
      </c>
      <c r="C49">
        <v>110.4</v>
      </c>
      <c r="D49">
        <v>1.35</v>
      </c>
      <c r="E49" s="37">
        <v>43028</v>
      </c>
      <c r="F49" s="37">
        <v>43119</v>
      </c>
      <c r="G49">
        <v>4.97</v>
      </c>
    </row>
    <row r="50" spans="1:7" x14ac:dyDescent="0.25">
      <c r="A50" t="s">
        <v>87</v>
      </c>
      <c r="B50" t="s">
        <v>127</v>
      </c>
      <c r="C50">
        <v>244.47</v>
      </c>
      <c r="D50">
        <v>2.33</v>
      </c>
      <c r="E50" s="37">
        <v>43032</v>
      </c>
      <c r="F50" s="37">
        <v>43125</v>
      </c>
      <c r="G50">
        <v>8.9499999999999993</v>
      </c>
    </row>
    <row r="51" spans="1:7" x14ac:dyDescent="0.25">
      <c r="A51" t="s">
        <v>94</v>
      </c>
      <c r="B51" t="s">
        <v>126</v>
      </c>
      <c r="C51">
        <v>92.29</v>
      </c>
      <c r="D51">
        <v>1.38</v>
      </c>
      <c r="E51" s="37">
        <v>43039</v>
      </c>
      <c r="F51" s="37">
        <v>43125</v>
      </c>
      <c r="G51">
        <v>4.24</v>
      </c>
    </row>
    <row r="52" spans="1:7" x14ac:dyDescent="0.25">
      <c r="A52" t="s">
        <v>100</v>
      </c>
      <c r="B52" t="s">
        <v>125</v>
      </c>
      <c r="C52">
        <v>51.55</v>
      </c>
      <c r="D52">
        <v>0.94</v>
      </c>
      <c r="E52" s="37">
        <v>43031</v>
      </c>
      <c r="F52" s="37">
        <v>43129</v>
      </c>
      <c r="G52">
        <v>2.2400000000000002</v>
      </c>
    </row>
    <row r="53" spans="1:7" x14ac:dyDescent="0.25">
      <c r="A53" t="s">
        <v>58</v>
      </c>
      <c r="B53" t="s">
        <v>124</v>
      </c>
      <c r="C53">
        <v>61.85</v>
      </c>
      <c r="D53">
        <v>0.67</v>
      </c>
      <c r="E53" s="37">
        <v>43025</v>
      </c>
      <c r="F53" s="37">
        <v>43123</v>
      </c>
      <c r="G53">
        <v>3.33</v>
      </c>
    </row>
    <row r="54" spans="1:7" x14ac:dyDescent="0.25">
      <c r="A54" t="s">
        <v>36</v>
      </c>
      <c r="B54" t="s">
        <v>37</v>
      </c>
      <c r="C54">
        <v>118.17</v>
      </c>
      <c r="D54">
        <v>1.52</v>
      </c>
      <c r="E54" s="37">
        <v>43027</v>
      </c>
      <c r="F54" s="37">
        <v>43118</v>
      </c>
      <c r="G54">
        <v>5.89</v>
      </c>
    </row>
    <row r="55" spans="1:7" x14ac:dyDescent="0.25">
      <c r="A55" t="s">
        <v>97</v>
      </c>
      <c r="B55" t="s">
        <v>123</v>
      </c>
      <c r="C55">
        <v>432.84</v>
      </c>
      <c r="D55">
        <v>4.75</v>
      </c>
      <c r="E55" s="37">
        <v>43032</v>
      </c>
      <c r="F55" s="37">
        <v>43125</v>
      </c>
      <c r="G55">
        <v>13.88</v>
      </c>
    </row>
    <row r="56" spans="1:7" x14ac:dyDescent="0.25">
      <c r="A56" t="s">
        <v>41</v>
      </c>
      <c r="B56" t="s">
        <v>42</v>
      </c>
      <c r="C56">
        <v>77.97</v>
      </c>
      <c r="D56">
        <v>0.42</v>
      </c>
      <c r="E56" s="37">
        <v>43028</v>
      </c>
      <c r="F56" s="37">
        <v>43119</v>
      </c>
      <c r="G56">
        <v>1.29</v>
      </c>
    </row>
    <row r="57" spans="1:7" x14ac:dyDescent="0.25">
      <c r="A57" t="s">
        <v>48</v>
      </c>
      <c r="B57" t="s">
        <v>122</v>
      </c>
      <c r="C57">
        <v>47.01</v>
      </c>
      <c r="D57">
        <v>0.66</v>
      </c>
      <c r="E57" s="37">
        <v>43026</v>
      </c>
      <c r="F57" s="37">
        <v>43122</v>
      </c>
      <c r="G57">
        <v>2.54</v>
      </c>
    </row>
    <row r="58" spans="1:7" x14ac:dyDescent="0.25">
      <c r="A58" t="s">
        <v>82</v>
      </c>
      <c r="B58" t="s">
        <v>121</v>
      </c>
      <c r="C58">
        <v>173.42</v>
      </c>
      <c r="D58">
        <v>1.95</v>
      </c>
      <c r="E58" s="37">
        <v>43032</v>
      </c>
      <c r="F58" s="37">
        <v>43124</v>
      </c>
      <c r="G58">
        <v>6.96</v>
      </c>
    </row>
    <row r="59" spans="1:7" x14ac:dyDescent="0.25">
      <c r="A59" t="s">
        <v>28</v>
      </c>
      <c r="B59" t="s">
        <v>120</v>
      </c>
      <c r="C59">
        <v>52.57</v>
      </c>
      <c r="D59">
        <v>0.12</v>
      </c>
      <c r="E59" s="37">
        <v>43027</v>
      </c>
      <c r="F59" s="37">
        <v>43118</v>
      </c>
      <c r="G59">
        <v>-0.1</v>
      </c>
    </row>
    <row r="60" spans="1:7" x14ac:dyDescent="0.25">
      <c r="A60" t="s">
        <v>84</v>
      </c>
      <c r="B60" t="s">
        <v>119</v>
      </c>
      <c r="C60">
        <v>136.58000000000001</v>
      </c>
      <c r="D60">
        <v>1.73</v>
      </c>
      <c r="E60" s="37">
        <v>43032</v>
      </c>
      <c r="F60" s="37">
        <v>43124</v>
      </c>
      <c r="G60">
        <v>6.62</v>
      </c>
    </row>
    <row r="61" spans="1:7" x14ac:dyDescent="0.25">
      <c r="A61" t="s">
        <v>61</v>
      </c>
      <c r="B61" t="s">
        <v>118</v>
      </c>
      <c r="C61">
        <v>51.86</v>
      </c>
      <c r="D61">
        <v>0.98</v>
      </c>
      <c r="E61" s="37">
        <v>43027</v>
      </c>
      <c r="F61" s="37">
        <v>43123</v>
      </c>
      <c r="G61">
        <v>3.75</v>
      </c>
    </row>
    <row r="62" spans="1:7" x14ac:dyDescent="0.25">
      <c r="A62" t="s">
        <v>201</v>
      </c>
      <c r="B62" t="s">
        <v>202</v>
      </c>
      <c r="C62">
        <v>24.54</v>
      </c>
      <c r="E62" s="37"/>
      <c r="F62" s="37">
        <v>43124</v>
      </c>
    </row>
    <row r="63" spans="1:7" x14ac:dyDescent="0.25">
      <c r="A63" t="s">
        <v>49</v>
      </c>
      <c r="B63" t="s">
        <v>117</v>
      </c>
      <c r="C63">
        <v>83.41</v>
      </c>
      <c r="D63">
        <v>0.98</v>
      </c>
      <c r="E63" s="37">
        <v>43047</v>
      </c>
      <c r="F63" s="37">
        <v>43122</v>
      </c>
      <c r="G63">
        <v>3.16</v>
      </c>
    </row>
    <row r="64" spans="1:7" x14ac:dyDescent="0.25">
      <c r="A64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5527-FAF7-439A-8A18-E00CFA4FC3B5}">
  <dimension ref="B1:R40"/>
  <sheetViews>
    <sheetView workbookViewId="0">
      <selection activeCell="B2" sqref="B2"/>
    </sheetView>
  </sheetViews>
  <sheetFormatPr defaultRowHeight="15" x14ac:dyDescent="0.25"/>
  <cols>
    <col min="1" max="1" width="2.28515625" customWidth="1"/>
    <col min="2" max="2" width="7.5703125" bestFit="1" customWidth="1"/>
    <col min="3" max="3" width="23" bestFit="1" customWidth="1"/>
    <col min="4" max="4" width="23.140625" bestFit="1" customWidth="1"/>
    <col min="5" max="5" width="11" bestFit="1" customWidth="1"/>
    <col min="6" max="9" width="13" bestFit="1" customWidth="1"/>
    <col min="10" max="13" width="10.85546875" bestFit="1" customWidth="1"/>
    <col min="14" max="14" width="16.85546875" bestFit="1" customWidth="1"/>
    <col min="15" max="15" width="18.42578125" bestFit="1" customWidth="1"/>
    <col min="16" max="16" width="4.28515625" bestFit="1" customWidth="1"/>
    <col min="17" max="17" width="7.28515625" bestFit="1" customWidth="1"/>
    <col min="18" max="18" width="12.7109375" style="24" bestFit="1" customWidth="1"/>
    <col min="19" max="19" width="9.5703125" bestFit="1" customWidth="1"/>
    <col min="20" max="21" width="9.28515625" customWidth="1"/>
  </cols>
  <sheetData>
    <row r="1" spans="2:14" x14ac:dyDescent="0.25">
      <c r="B1" s="52" t="s">
        <v>212</v>
      </c>
    </row>
    <row r="2" spans="2:14" x14ac:dyDescent="0.25">
      <c r="B2" s="1" t="s">
        <v>0</v>
      </c>
      <c r="C2" s="1" t="s">
        <v>1</v>
      </c>
      <c r="D2" s="1" t="s">
        <v>2</v>
      </c>
      <c r="E2" s="1" t="s">
        <v>103</v>
      </c>
      <c r="F2" s="23" t="s">
        <v>104</v>
      </c>
      <c r="G2" s="23" t="s">
        <v>105</v>
      </c>
      <c r="H2" s="23" t="s">
        <v>106</v>
      </c>
      <c r="I2" s="23" t="s">
        <v>204</v>
      </c>
      <c r="J2" s="23" t="s">
        <v>107</v>
      </c>
      <c r="K2" s="23" t="s">
        <v>108</v>
      </c>
      <c r="L2" s="23" t="s">
        <v>109</v>
      </c>
      <c r="M2" s="23" t="s">
        <v>205</v>
      </c>
    </row>
    <row r="3" spans="2:14" x14ac:dyDescent="0.25">
      <c r="B3" t="s">
        <v>7</v>
      </c>
      <c r="C3" t="s">
        <v>6</v>
      </c>
      <c r="D3" t="s">
        <v>4</v>
      </c>
      <c r="E3" s="2">
        <v>1.19</v>
      </c>
      <c r="F3" s="2">
        <v>1.32</v>
      </c>
      <c r="G3" s="2">
        <v>1.21</v>
      </c>
      <c r="H3" s="2">
        <v>1.24</v>
      </c>
      <c r="I3" s="2">
        <v>1.1200000000000001</v>
      </c>
      <c r="J3" s="2">
        <v>1.42</v>
      </c>
      <c r="K3" s="2">
        <v>1.27</v>
      </c>
      <c r="L3" s="2">
        <v>1.36</v>
      </c>
      <c r="M3" s="2">
        <v>1.1399999999999999</v>
      </c>
    </row>
    <row r="4" spans="2:14" x14ac:dyDescent="0.25">
      <c r="B4" t="s">
        <v>10</v>
      </c>
      <c r="C4" t="s">
        <v>9</v>
      </c>
      <c r="D4" t="s">
        <v>8</v>
      </c>
      <c r="E4" s="2">
        <v>0.56000000000000005</v>
      </c>
      <c r="F4" s="2">
        <v>0.51</v>
      </c>
      <c r="G4" s="2">
        <v>0.59</v>
      </c>
      <c r="H4" s="2">
        <v>0.43</v>
      </c>
      <c r="I4" s="2">
        <v>0.49</v>
      </c>
      <c r="J4" s="2">
        <v>0.51</v>
      </c>
      <c r="K4" s="2">
        <v>0.64</v>
      </c>
      <c r="L4" s="2">
        <v>0.51</v>
      </c>
      <c r="M4" s="2">
        <v>0.49</v>
      </c>
    </row>
    <row r="5" spans="2:14" x14ac:dyDescent="0.25">
      <c r="B5" t="s">
        <v>13</v>
      </c>
      <c r="C5" t="s">
        <v>12</v>
      </c>
      <c r="D5" t="s">
        <v>11</v>
      </c>
      <c r="E5" s="2">
        <v>0.42</v>
      </c>
      <c r="F5" s="2">
        <v>0.44</v>
      </c>
      <c r="G5" s="2">
        <v>0.43</v>
      </c>
      <c r="H5" s="2">
        <v>0.37</v>
      </c>
      <c r="I5" s="2">
        <v>0.36</v>
      </c>
      <c r="J5" s="2">
        <v>0.48</v>
      </c>
      <c r="K5" s="2">
        <v>0.42</v>
      </c>
      <c r="L5" s="2">
        <v>0.34</v>
      </c>
      <c r="M5" s="2">
        <v>0.38</v>
      </c>
    </row>
    <row r="6" spans="2:14" x14ac:dyDescent="0.25">
      <c r="B6" t="s">
        <v>14</v>
      </c>
      <c r="C6" t="s">
        <v>15</v>
      </c>
      <c r="D6" t="s">
        <v>4</v>
      </c>
      <c r="E6" s="2">
        <v>0.44</v>
      </c>
      <c r="F6" s="2">
        <v>0.46</v>
      </c>
      <c r="G6" s="2">
        <v>0.43</v>
      </c>
      <c r="H6" s="2">
        <v>0.35</v>
      </c>
      <c r="I6" s="2">
        <v>0.38</v>
      </c>
      <c r="J6" s="2">
        <v>0.48</v>
      </c>
      <c r="K6" s="2">
        <v>0.46</v>
      </c>
      <c r="L6" s="2">
        <v>0.41</v>
      </c>
      <c r="M6" s="2">
        <v>0.4</v>
      </c>
    </row>
    <row r="7" spans="2:14" x14ac:dyDescent="0.25">
      <c r="B7" t="s">
        <v>16</v>
      </c>
      <c r="C7" t="s">
        <v>17</v>
      </c>
      <c r="D7" t="s">
        <v>4</v>
      </c>
      <c r="E7" s="2">
        <v>4.9000000000000004</v>
      </c>
      <c r="F7" s="2">
        <v>4.3099999999999996</v>
      </c>
      <c r="G7" s="2">
        <v>3.36</v>
      </c>
      <c r="H7" s="2">
        <v>5.38</v>
      </c>
      <c r="I7" s="2">
        <v>4.76</v>
      </c>
      <c r="J7" s="2">
        <v>5.0199999999999996</v>
      </c>
      <c r="K7" s="2">
        <v>3.95</v>
      </c>
      <c r="L7" s="2">
        <v>5.15</v>
      </c>
      <c r="M7" s="2">
        <v>5.08</v>
      </c>
    </row>
    <row r="8" spans="2:14" x14ac:dyDescent="0.25">
      <c r="B8" t="s">
        <v>18</v>
      </c>
      <c r="C8" t="s">
        <v>19</v>
      </c>
      <c r="D8" t="s">
        <v>20</v>
      </c>
      <c r="E8" s="2">
        <v>0.45</v>
      </c>
      <c r="F8" s="2">
        <v>0.5</v>
      </c>
      <c r="G8" s="2">
        <v>0.5</v>
      </c>
      <c r="H8" s="2">
        <v>0.46</v>
      </c>
      <c r="I8" s="2">
        <v>0.38</v>
      </c>
      <c r="J8" s="2">
        <v>0.5</v>
      </c>
      <c r="K8" s="2">
        <v>0.52</v>
      </c>
      <c r="L8" s="2">
        <v>0.46</v>
      </c>
      <c r="M8" s="2">
        <v>0.4</v>
      </c>
    </row>
    <row r="9" spans="2:14" x14ac:dyDescent="0.25">
      <c r="B9" t="s">
        <v>25</v>
      </c>
      <c r="C9" t="s">
        <v>21</v>
      </c>
      <c r="D9" t="s">
        <v>22</v>
      </c>
      <c r="E9" s="2">
        <v>0.34</v>
      </c>
      <c r="F9" s="2">
        <v>0.33</v>
      </c>
      <c r="G9" s="2">
        <v>0.33</v>
      </c>
      <c r="H9" s="2">
        <v>0.32</v>
      </c>
      <c r="I9" s="2">
        <v>0.33</v>
      </c>
      <c r="J9" s="2">
        <v>0.32</v>
      </c>
      <c r="K9" s="2">
        <v>0.35</v>
      </c>
      <c r="L9" s="2">
        <v>0.33</v>
      </c>
      <c r="M9" s="2">
        <v>0.35</v>
      </c>
      <c r="N9" t="s">
        <v>23</v>
      </c>
    </row>
    <row r="10" spans="2:14" x14ac:dyDescent="0.25">
      <c r="B10" t="s">
        <v>26</v>
      </c>
      <c r="C10" t="s">
        <v>27</v>
      </c>
      <c r="D10" t="s">
        <v>22</v>
      </c>
      <c r="E10" s="2">
        <v>1.26</v>
      </c>
      <c r="F10" s="2">
        <v>1.1299999999999999</v>
      </c>
      <c r="G10" s="2">
        <v>1.1200000000000001</v>
      </c>
      <c r="H10" s="2">
        <v>0.97</v>
      </c>
      <c r="I10" s="2">
        <v>1.1399999999999999</v>
      </c>
      <c r="J10" s="2">
        <v>1</v>
      </c>
      <c r="K10" s="2">
        <v>1.1000000000000001</v>
      </c>
      <c r="L10" s="2">
        <v>1.02</v>
      </c>
      <c r="M10" s="2">
        <v>1.1599999999999999</v>
      </c>
      <c r="N10" t="s">
        <v>24</v>
      </c>
    </row>
    <row r="11" spans="2:14" x14ac:dyDescent="0.25">
      <c r="B11" t="s">
        <v>28</v>
      </c>
      <c r="C11" t="s">
        <v>29</v>
      </c>
      <c r="D11" t="s">
        <v>3</v>
      </c>
      <c r="E11" s="2">
        <v>-0.2</v>
      </c>
      <c r="F11" s="2">
        <v>-0.05</v>
      </c>
      <c r="G11" s="2">
        <v>-7.0000000000000007E-2</v>
      </c>
      <c r="H11" s="2">
        <v>-0.1</v>
      </c>
      <c r="I11" s="2">
        <v>-0.02</v>
      </c>
      <c r="J11" s="2">
        <v>-0.01</v>
      </c>
      <c r="K11" s="2">
        <v>-0.03</v>
      </c>
      <c r="L11" s="2">
        <v>-0.05</v>
      </c>
      <c r="M11" s="2">
        <v>-0.01</v>
      </c>
    </row>
    <row r="12" spans="2:14" x14ac:dyDescent="0.25">
      <c r="B12" t="s">
        <v>30</v>
      </c>
      <c r="C12" t="s">
        <v>31</v>
      </c>
      <c r="D12" t="s">
        <v>8</v>
      </c>
      <c r="E12" s="2">
        <v>2.58</v>
      </c>
      <c r="F12" s="2">
        <v>2.31</v>
      </c>
      <c r="G12" s="2">
        <v>2.0499999999999998</v>
      </c>
      <c r="H12" s="2">
        <v>1.9</v>
      </c>
      <c r="I12" s="2">
        <v>2.37</v>
      </c>
      <c r="J12" s="2">
        <v>2.31</v>
      </c>
      <c r="K12" s="2">
        <v>2.06</v>
      </c>
      <c r="L12" s="2">
        <v>1.9</v>
      </c>
      <c r="M12" s="2">
        <v>2.2799999999999998</v>
      </c>
    </row>
    <row r="13" spans="2:14" x14ac:dyDescent="0.25">
      <c r="B13" t="s">
        <v>32</v>
      </c>
      <c r="C13" t="s">
        <v>33</v>
      </c>
      <c r="D13" t="s">
        <v>8</v>
      </c>
      <c r="E13" s="2">
        <v>1.01</v>
      </c>
      <c r="F13" s="2">
        <v>0.96</v>
      </c>
      <c r="G13" s="2">
        <v>0.92</v>
      </c>
      <c r="H13" s="2">
        <v>0.87</v>
      </c>
      <c r="I13" s="2">
        <v>1</v>
      </c>
      <c r="J13" s="2">
        <v>0.91</v>
      </c>
      <c r="K13" s="2">
        <v>0.88</v>
      </c>
      <c r="L13" s="2">
        <v>0.92</v>
      </c>
      <c r="M13" s="2">
        <v>0.97</v>
      </c>
    </row>
    <row r="14" spans="2:14" x14ac:dyDescent="0.25">
      <c r="B14" t="s">
        <v>34</v>
      </c>
      <c r="C14" t="s">
        <v>35</v>
      </c>
      <c r="D14" t="s">
        <v>4</v>
      </c>
      <c r="E14" s="2">
        <v>0.77</v>
      </c>
      <c r="F14" s="2">
        <v>0.81</v>
      </c>
      <c r="G14" s="2">
        <v>0.76</v>
      </c>
      <c r="H14" s="2">
        <v>0.9</v>
      </c>
      <c r="I14" s="2">
        <v>0.65</v>
      </c>
      <c r="J14" s="2">
        <v>0.93</v>
      </c>
      <c r="K14" s="2">
        <v>0.87</v>
      </c>
      <c r="L14" s="2">
        <v>1</v>
      </c>
      <c r="M14" s="2">
        <v>0.81</v>
      </c>
    </row>
    <row r="15" spans="2:14" x14ac:dyDescent="0.25">
      <c r="B15" t="s">
        <v>36</v>
      </c>
      <c r="C15" t="s">
        <v>37</v>
      </c>
      <c r="D15" t="s">
        <v>38</v>
      </c>
      <c r="E15">
        <v>1.19</v>
      </c>
      <c r="F15">
        <v>1.52</v>
      </c>
      <c r="G15">
        <v>1.81</v>
      </c>
      <c r="H15">
        <v>1.31</v>
      </c>
      <c r="I15">
        <v>1.18</v>
      </c>
      <c r="J15">
        <v>1.52</v>
      </c>
      <c r="K15">
        <v>1.83</v>
      </c>
      <c r="L15">
        <v>1.35</v>
      </c>
      <c r="M15">
        <v>1.19</v>
      </c>
    </row>
    <row r="16" spans="2:14" x14ac:dyDescent="0.25">
      <c r="B16" t="s">
        <v>39</v>
      </c>
      <c r="C16" t="s">
        <v>40</v>
      </c>
      <c r="D16" t="s">
        <v>8</v>
      </c>
      <c r="E16">
        <v>1.35</v>
      </c>
      <c r="F16">
        <v>1.32</v>
      </c>
      <c r="G16">
        <v>1.26</v>
      </c>
      <c r="H16">
        <v>1.17</v>
      </c>
      <c r="I16">
        <v>1.17</v>
      </c>
      <c r="J16">
        <v>1.35</v>
      </c>
      <c r="K16">
        <v>1.33</v>
      </c>
      <c r="L16">
        <v>1.17</v>
      </c>
      <c r="M16">
        <v>1.1200000000000001</v>
      </c>
    </row>
    <row r="17" spans="2:13" x14ac:dyDescent="0.25">
      <c r="B17" t="s">
        <v>41</v>
      </c>
      <c r="C17" t="s">
        <v>42</v>
      </c>
      <c r="D17" t="s">
        <v>43</v>
      </c>
      <c r="E17">
        <v>0.44</v>
      </c>
      <c r="F17">
        <v>0.42</v>
      </c>
      <c r="G17">
        <v>0.3</v>
      </c>
      <c r="H17">
        <v>0.25</v>
      </c>
      <c r="I17">
        <v>0.27</v>
      </c>
      <c r="J17">
        <v>0.42</v>
      </c>
      <c r="K17">
        <v>0.35</v>
      </c>
      <c r="L17">
        <v>0.25</v>
      </c>
      <c r="M17">
        <v>0.27</v>
      </c>
    </row>
    <row r="18" spans="2:13" x14ac:dyDescent="0.25">
      <c r="B18" t="s">
        <v>44</v>
      </c>
      <c r="C18" t="s">
        <v>45</v>
      </c>
      <c r="D18" t="s">
        <v>43</v>
      </c>
      <c r="E18">
        <v>0.46</v>
      </c>
      <c r="F18">
        <v>0.38</v>
      </c>
      <c r="G18">
        <v>0.19</v>
      </c>
      <c r="H18">
        <v>0.03</v>
      </c>
      <c r="I18">
        <v>0.02</v>
      </c>
      <c r="J18">
        <v>0.42</v>
      </c>
      <c r="K18">
        <v>0.23</v>
      </c>
      <c r="L18">
        <v>0.04</v>
      </c>
      <c r="M18">
        <v>0.04</v>
      </c>
    </row>
    <row r="19" spans="2:13" x14ac:dyDescent="0.25">
      <c r="B19" t="s">
        <v>48</v>
      </c>
      <c r="C19" t="s">
        <v>47</v>
      </c>
      <c r="D19" t="s">
        <v>46</v>
      </c>
      <c r="E19">
        <v>0.51</v>
      </c>
      <c r="F19">
        <v>0.66</v>
      </c>
      <c r="G19">
        <v>0.63</v>
      </c>
      <c r="H19">
        <v>0.79</v>
      </c>
      <c r="I19">
        <v>0.43</v>
      </c>
      <c r="J19">
        <v>0.66</v>
      </c>
      <c r="K19">
        <v>0.63</v>
      </c>
      <c r="L19">
        <v>0.82</v>
      </c>
      <c r="M19">
        <v>0.43</v>
      </c>
    </row>
    <row r="20" spans="2:13" x14ac:dyDescent="0.25">
      <c r="B20" t="s">
        <v>49</v>
      </c>
      <c r="C20" t="s">
        <v>50</v>
      </c>
      <c r="D20" t="s">
        <v>51</v>
      </c>
      <c r="E20">
        <v>0.59</v>
      </c>
      <c r="F20">
        <v>0.9</v>
      </c>
      <c r="G20">
        <v>0.76</v>
      </c>
      <c r="H20">
        <v>0.66</v>
      </c>
      <c r="I20">
        <v>0.5</v>
      </c>
      <c r="J20">
        <v>0.98</v>
      </c>
      <c r="K20">
        <v>0.85</v>
      </c>
      <c r="L20">
        <v>0.6</v>
      </c>
      <c r="M20">
        <v>0.73</v>
      </c>
    </row>
    <row r="21" spans="2:13" x14ac:dyDescent="0.25">
      <c r="B21" t="s">
        <v>52</v>
      </c>
      <c r="C21" t="s">
        <v>53</v>
      </c>
      <c r="D21" t="s">
        <v>54</v>
      </c>
      <c r="E21">
        <v>-0.1</v>
      </c>
      <c r="F21">
        <v>-0.06</v>
      </c>
      <c r="G21">
        <v>-0.09</v>
      </c>
      <c r="H21">
        <v>0.09</v>
      </c>
      <c r="I21">
        <v>0.08</v>
      </c>
      <c r="J21">
        <v>-0.04</v>
      </c>
      <c r="K21">
        <v>-0.04</v>
      </c>
      <c r="L21">
        <v>-0.11</v>
      </c>
      <c r="M21">
        <v>0.09</v>
      </c>
    </row>
    <row r="22" spans="2:13" x14ac:dyDescent="0.25">
      <c r="B22" t="s">
        <v>55</v>
      </c>
      <c r="C22" t="s">
        <v>56</v>
      </c>
      <c r="D22" t="s">
        <v>57</v>
      </c>
      <c r="E22">
        <v>1.72</v>
      </c>
      <c r="F22">
        <v>1.8</v>
      </c>
      <c r="G22">
        <v>1.79</v>
      </c>
      <c r="H22">
        <v>1.77</v>
      </c>
      <c r="I22">
        <v>1.56</v>
      </c>
      <c r="J22">
        <v>1.9</v>
      </c>
      <c r="K22">
        <v>1.83</v>
      </c>
      <c r="L22">
        <v>1.83</v>
      </c>
      <c r="M22">
        <v>1.58</v>
      </c>
    </row>
    <row r="23" spans="2:13" x14ac:dyDescent="0.25">
      <c r="B23" t="s">
        <v>58</v>
      </c>
      <c r="C23" t="s">
        <v>59</v>
      </c>
      <c r="D23" t="s">
        <v>60</v>
      </c>
      <c r="E23">
        <v>0.66</v>
      </c>
      <c r="F23">
        <v>0.67</v>
      </c>
      <c r="G23">
        <v>0.78</v>
      </c>
      <c r="H23">
        <v>0.62</v>
      </c>
      <c r="I23">
        <v>0.63</v>
      </c>
      <c r="J23">
        <v>0.67</v>
      </c>
      <c r="K23">
        <v>0.84</v>
      </c>
      <c r="L23">
        <v>0.63</v>
      </c>
      <c r="M23">
        <v>0.63</v>
      </c>
    </row>
    <row r="24" spans="2:13" x14ac:dyDescent="0.25">
      <c r="B24" t="s">
        <v>61</v>
      </c>
      <c r="C24" t="s">
        <v>62</v>
      </c>
      <c r="D24" t="s">
        <v>63</v>
      </c>
      <c r="E24">
        <v>0.88</v>
      </c>
      <c r="F24">
        <v>0.98</v>
      </c>
      <c r="G24">
        <v>0.96</v>
      </c>
      <c r="H24">
        <v>0.98</v>
      </c>
      <c r="I24">
        <v>0.89</v>
      </c>
      <c r="J24">
        <v>0.98</v>
      </c>
      <c r="K24">
        <v>0.96</v>
      </c>
      <c r="L24">
        <v>0.95</v>
      </c>
      <c r="M24">
        <v>0.86</v>
      </c>
    </row>
    <row r="25" spans="2:13" x14ac:dyDescent="0.25">
      <c r="B25" t="s">
        <v>64</v>
      </c>
      <c r="C25" t="s">
        <v>65</v>
      </c>
      <c r="D25" t="s">
        <v>66</v>
      </c>
      <c r="E25">
        <v>0.81</v>
      </c>
      <c r="F25">
        <v>0.79</v>
      </c>
      <c r="G25">
        <v>0.72</v>
      </c>
      <c r="H25">
        <v>0.66</v>
      </c>
      <c r="I25">
        <v>0.72</v>
      </c>
      <c r="J25">
        <v>0.88</v>
      </c>
      <c r="K25">
        <v>0.81</v>
      </c>
      <c r="L25">
        <v>0.71</v>
      </c>
      <c r="M25">
        <v>0.75</v>
      </c>
    </row>
    <row r="26" spans="2:13" x14ac:dyDescent="0.25">
      <c r="B26" t="s">
        <v>67</v>
      </c>
      <c r="C26" t="s">
        <v>68</v>
      </c>
      <c r="D26" t="s">
        <v>43</v>
      </c>
      <c r="E26">
        <v>0.15</v>
      </c>
      <c r="F26">
        <v>0.12</v>
      </c>
      <c r="G26">
        <v>0.16</v>
      </c>
      <c r="H26">
        <v>0</v>
      </c>
      <c r="I26">
        <v>0</v>
      </c>
      <c r="J26">
        <v>0.05</v>
      </c>
      <c r="K26">
        <v>-0.11</v>
      </c>
      <c r="L26">
        <v>0</v>
      </c>
      <c r="M26">
        <v>0</v>
      </c>
    </row>
    <row r="27" spans="2:13" x14ac:dyDescent="0.25">
      <c r="B27" t="s">
        <v>69</v>
      </c>
      <c r="C27" t="s">
        <v>70</v>
      </c>
      <c r="D27" t="s">
        <v>51</v>
      </c>
      <c r="E27">
        <v>0.23</v>
      </c>
      <c r="F27">
        <v>-0.35</v>
      </c>
      <c r="G27">
        <v>0.52</v>
      </c>
      <c r="H27">
        <v>0.81</v>
      </c>
      <c r="I27">
        <v>0.28999999999999998</v>
      </c>
      <c r="J27">
        <v>-0.27</v>
      </c>
      <c r="K27">
        <v>0.46</v>
      </c>
      <c r="L27">
        <v>0.83</v>
      </c>
      <c r="M27">
        <v>0.35</v>
      </c>
    </row>
    <row r="28" spans="2:13" x14ac:dyDescent="0.25">
      <c r="B28" t="s">
        <v>71</v>
      </c>
      <c r="C28" t="s">
        <v>72</v>
      </c>
      <c r="D28" t="s">
        <v>73</v>
      </c>
      <c r="E28">
        <v>0.44</v>
      </c>
      <c r="F28">
        <v>0.33</v>
      </c>
      <c r="G28">
        <v>0.44</v>
      </c>
      <c r="H28">
        <v>0.34</v>
      </c>
      <c r="I28">
        <v>0.32</v>
      </c>
      <c r="J28">
        <v>0.43</v>
      </c>
      <c r="K28">
        <v>0.56000000000000005</v>
      </c>
      <c r="L28">
        <v>0.39</v>
      </c>
      <c r="M28">
        <v>0.3</v>
      </c>
    </row>
    <row r="29" spans="2:13" x14ac:dyDescent="0.25">
      <c r="B29" t="s">
        <v>74</v>
      </c>
      <c r="C29" t="s">
        <v>75</v>
      </c>
      <c r="D29" t="s">
        <v>76</v>
      </c>
      <c r="E29">
        <v>1.62</v>
      </c>
      <c r="F29">
        <v>1.65</v>
      </c>
      <c r="G29">
        <v>1.63</v>
      </c>
      <c r="H29">
        <v>1.45</v>
      </c>
      <c r="I29">
        <v>1.37</v>
      </c>
      <c r="J29">
        <v>1.71</v>
      </c>
      <c r="K29">
        <v>1.66</v>
      </c>
      <c r="L29">
        <v>1.54</v>
      </c>
      <c r="M29">
        <v>1.39</v>
      </c>
    </row>
    <row r="30" spans="2:13" x14ac:dyDescent="0.25">
      <c r="B30" t="s">
        <v>77</v>
      </c>
      <c r="C30" t="s">
        <v>78</v>
      </c>
      <c r="D30" t="s">
        <v>63</v>
      </c>
      <c r="E30">
        <v>0.47</v>
      </c>
      <c r="F30">
        <v>0.49</v>
      </c>
      <c r="G30">
        <v>0.48</v>
      </c>
      <c r="H30">
        <v>0.44</v>
      </c>
      <c r="I30">
        <v>0.44</v>
      </c>
      <c r="J30">
        <v>0.52</v>
      </c>
      <c r="K30">
        <v>0.52</v>
      </c>
      <c r="L30">
        <v>0.53</v>
      </c>
      <c r="M30">
        <v>0.44</v>
      </c>
    </row>
    <row r="31" spans="2:13" x14ac:dyDescent="0.25">
      <c r="B31" t="s">
        <v>201</v>
      </c>
      <c r="C31" t="s">
        <v>79</v>
      </c>
      <c r="D31" t="s">
        <v>43</v>
      </c>
      <c r="E31">
        <v>0.33</v>
      </c>
      <c r="F31">
        <v>0.28000000000000003</v>
      </c>
      <c r="G31">
        <v>0.14000000000000001</v>
      </c>
      <c r="H31">
        <v>-0.03</v>
      </c>
      <c r="I31">
        <v>-0.13</v>
      </c>
      <c r="J31">
        <v>0.28000000000000003</v>
      </c>
      <c r="K31">
        <v>0.2</v>
      </c>
      <c r="L31">
        <v>0.01</v>
      </c>
      <c r="M31">
        <v>-0.1</v>
      </c>
    </row>
    <row r="32" spans="2:13" x14ac:dyDescent="0.25">
      <c r="B32" t="s">
        <v>81</v>
      </c>
      <c r="C32" t="s">
        <v>80</v>
      </c>
      <c r="D32" t="s">
        <v>20</v>
      </c>
      <c r="E32">
        <v>2.1800000000000002</v>
      </c>
      <c r="F32">
        <v>2.57</v>
      </c>
      <c r="G32">
        <v>2.62</v>
      </c>
      <c r="H32">
        <v>3.01</v>
      </c>
      <c r="I32">
        <v>2.36</v>
      </c>
      <c r="J32">
        <v>2.9</v>
      </c>
      <c r="K32">
        <v>2.74</v>
      </c>
      <c r="L32">
        <v>2.88</v>
      </c>
      <c r="M32">
        <v>2.4500000000000002</v>
      </c>
    </row>
    <row r="33" spans="2:13" x14ac:dyDescent="0.25">
      <c r="B33" t="s">
        <v>82</v>
      </c>
      <c r="C33" t="s">
        <v>83</v>
      </c>
      <c r="D33" t="s">
        <v>20</v>
      </c>
      <c r="E33">
        <v>2.14</v>
      </c>
      <c r="F33">
        <v>1.87</v>
      </c>
      <c r="G33">
        <v>1.96</v>
      </c>
      <c r="H33">
        <v>1.19</v>
      </c>
      <c r="I33">
        <v>1.68</v>
      </c>
      <c r="J33">
        <v>1.95</v>
      </c>
      <c r="K33">
        <v>2.0099999999999998</v>
      </c>
      <c r="L33">
        <v>1.29</v>
      </c>
      <c r="M33">
        <v>1.71</v>
      </c>
    </row>
    <row r="34" spans="2:13" x14ac:dyDescent="0.25">
      <c r="B34" t="s">
        <v>84</v>
      </c>
      <c r="C34" t="s">
        <v>85</v>
      </c>
      <c r="D34" t="s">
        <v>86</v>
      </c>
      <c r="E34">
        <v>1.56</v>
      </c>
      <c r="F34">
        <v>1.68</v>
      </c>
      <c r="G34">
        <v>1.77</v>
      </c>
      <c r="H34">
        <v>1.39</v>
      </c>
      <c r="I34">
        <v>1.56</v>
      </c>
      <c r="J34">
        <v>1.73</v>
      </c>
      <c r="K34">
        <v>1.85</v>
      </c>
      <c r="L34">
        <v>1.48</v>
      </c>
      <c r="M34">
        <v>1.56</v>
      </c>
    </row>
    <row r="35" spans="2:13" x14ac:dyDescent="0.25">
      <c r="B35" t="s">
        <v>87</v>
      </c>
      <c r="C35" t="s">
        <v>88</v>
      </c>
      <c r="D35" t="s">
        <v>20</v>
      </c>
      <c r="E35">
        <v>2.02</v>
      </c>
      <c r="F35">
        <v>2.21</v>
      </c>
      <c r="G35">
        <v>2.59</v>
      </c>
      <c r="H35">
        <v>2.0699999999999998</v>
      </c>
      <c r="I35">
        <v>1.87</v>
      </c>
      <c r="J35">
        <v>2.33</v>
      </c>
      <c r="K35">
        <v>2.58</v>
      </c>
      <c r="L35">
        <v>2.16</v>
      </c>
      <c r="M35">
        <v>1.88</v>
      </c>
    </row>
    <row r="36" spans="2:13" x14ac:dyDescent="0.25">
      <c r="B36" t="s">
        <v>89</v>
      </c>
      <c r="C36" t="s">
        <v>90</v>
      </c>
      <c r="D36" t="s">
        <v>20</v>
      </c>
      <c r="E36">
        <v>1.73</v>
      </c>
      <c r="F36">
        <v>1.22</v>
      </c>
      <c r="G36">
        <v>1.26</v>
      </c>
      <c r="H36">
        <v>0.62</v>
      </c>
      <c r="I36">
        <v>0.65</v>
      </c>
      <c r="J36">
        <v>1.95</v>
      </c>
      <c r="K36">
        <v>1.49</v>
      </c>
      <c r="L36">
        <v>1.28</v>
      </c>
      <c r="M36">
        <v>0.83</v>
      </c>
    </row>
    <row r="37" spans="2:13" x14ac:dyDescent="0.25">
      <c r="B37" t="s">
        <v>91</v>
      </c>
      <c r="C37" t="s">
        <v>92</v>
      </c>
      <c r="D37" t="s">
        <v>93</v>
      </c>
      <c r="E37">
        <v>0.44</v>
      </c>
      <c r="F37">
        <v>0.28999999999999998</v>
      </c>
      <c r="G37">
        <v>0.2</v>
      </c>
      <c r="H37">
        <v>0.17</v>
      </c>
      <c r="I37">
        <v>0.32</v>
      </c>
      <c r="J37">
        <v>0.34</v>
      </c>
      <c r="K37">
        <v>0.17</v>
      </c>
      <c r="L37">
        <v>0.15</v>
      </c>
      <c r="M37">
        <v>0.25</v>
      </c>
    </row>
    <row r="38" spans="2:13" x14ac:dyDescent="0.25">
      <c r="B38" t="s">
        <v>94</v>
      </c>
      <c r="C38" t="s">
        <v>95</v>
      </c>
      <c r="D38" t="s">
        <v>96</v>
      </c>
      <c r="E38">
        <v>0.53</v>
      </c>
      <c r="F38">
        <v>1.02</v>
      </c>
      <c r="G38">
        <v>1.33</v>
      </c>
      <c r="H38">
        <v>0.74</v>
      </c>
      <c r="I38">
        <v>0.11</v>
      </c>
      <c r="J38">
        <v>1.38</v>
      </c>
      <c r="K38">
        <v>1.84</v>
      </c>
      <c r="L38">
        <v>0.76</v>
      </c>
      <c r="M38">
        <v>0.26</v>
      </c>
    </row>
    <row r="39" spans="2:13" x14ac:dyDescent="0.25">
      <c r="B39" t="s">
        <v>97</v>
      </c>
      <c r="C39" t="s">
        <v>98</v>
      </c>
      <c r="D39" t="s">
        <v>99</v>
      </c>
      <c r="E39">
        <v>3.18</v>
      </c>
      <c r="F39">
        <v>4.7</v>
      </c>
      <c r="G39">
        <v>4.54</v>
      </c>
      <c r="H39">
        <v>2.0699999999999998</v>
      </c>
      <c r="I39">
        <v>2.2200000000000002</v>
      </c>
      <c r="J39">
        <v>4.75</v>
      </c>
      <c r="K39">
        <v>4.5199999999999996</v>
      </c>
      <c r="L39">
        <v>2.27</v>
      </c>
      <c r="M39">
        <v>2.34</v>
      </c>
    </row>
    <row r="40" spans="2:13" x14ac:dyDescent="0.25">
      <c r="B40" t="s">
        <v>100</v>
      </c>
      <c r="C40" t="s">
        <v>101</v>
      </c>
      <c r="D40" t="s">
        <v>102</v>
      </c>
      <c r="E40">
        <v>0.59</v>
      </c>
      <c r="F40">
        <v>0.88</v>
      </c>
      <c r="G40">
        <v>0.3</v>
      </c>
      <c r="H40">
        <v>0.24</v>
      </c>
      <c r="I40">
        <v>0.3</v>
      </c>
      <c r="J40">
        <v>0.94</v>
      </c>
      <c r="K40">
        <v>0.54</v>
      </c>
      <c r="L40">
        <v>0.41</v>
      </c>
      <c r="M40">
        <v>0.35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09A0-6B4F-4CD5-A142-A648254B6CBC}">
  <dimension ref="C4:Q84"/>
  <sheetViews>
    <sheetView tabSelected="1" workbookViewId="0">
      <pane ySplit="4" topLeftCell="A5" activePane="bottomLeft" state="frozen"/>
      <selection pane="bottomLeft" activeCell="U10" sqref="U10"/>
    </sheetView>
  </sheetViews>
  <sheetFormatPr defaultRowHeight="14.25" x14ac:dyDescent="0.2"/>
  <cols>
    <col min="1" max="2" width="9.140625" style="25"/>
    <col min="3" max="3" width="8.42578125" style="27" bestFit="1" customWidth="1"/>
    <col min="4" max="4" width="25" style="36" bestFit="1" customWidth="1"/>
    <col min="5" max="5" width="10" style="26" customWidth="1"/>
    <col min="6" max="6" width="13" style="26" bestFit="1" customWidth="1"/>
    <col min="7" max="7" width="11.7109375" style="26" bestFit="1" customWidth="1"/>
    <col min="8" max="8" width="8.5703125" style="26" bestFit="1" customWidth="1"/>
    <col min="9" max="9" width="10" style="29" bestFit="1" customWidth="1"/>
    <col min="10" max="10" width="12" style="26" customWidth="1"/>
    <col min="11" max="11" width="8.42578125" style="26" bestFit="1" customWidth="1"/>
    <col min="12" max="12" width="24.28515625" style="43" bestFit="1" customWidth="1"/>
    <col min="13" max="13" width="9.85546875" style="26" customWidth="1"/>
    <col min="14" max="14" width="13" style="26" bestFit="1" customWidth="1"/>
    <col min="15" max="15" width="11.7109375" style="26" bestFit="1" customWidth="1"/>
    <col min="16" max="16" width="8.5703125" style="26" bestFit="1" customWidth="1"/>
    <col min="17" max="17" width="10" style="25" bestFit="1" customWidth="1"/>
    <col min="18" max="16384" width="9.140625" style="25"/>
  </cols>
  <sheetData>
    <row r="4" spans="3:17" s="47" customFormat="1" ht="28.5" x14ac:dyDescent="0.2">
      <c r="C4" s="44" t="s">
        <v>113</v>
      </c>
      <c r="D4" s="44" t="s">
        <v>203</v>
      </c>
      <c r="E4" s="45" t="s">
        <v>112</v>
      </c>
      <c r="F4" s="45" t="s">
        <v>111</v>
      </c>
      <c r="G4" s="45" t="s">
        <v>103</v>
      </c>
      <c r="H4" s="45" t="s">
        <v>110</v>
      </c>
      <c r="I4" s="46" t="s">
        <v>114</v>
      </c>
      <c r="J4" s="45"/>
      <c r="K4" s="45" t="s">
        <v>113</v>
      </c>
      <c r="L4" s="44" t="s">
        <v>203</v>
      </c>
      <c r="M4" s="45" t="s">
        <v>112</v>
      </c>
      <c r="N4" s="45" t="s">
        <v>111</v>
      </c>
      <c r="O4" s="45" t="s">
        <v>103</v>
      </c>
      <c r="P4" s="45" t="s">
        <v>110</v>
      </c>
      <c r="Q4" s="46" t="s">
        <v>114</v>
      </c>
    </row>
    <row r="5" spans="3:17" x14ac:dyDescent="0.2">
      <c r="C5" s="31" t="str">
        <f>FlatList!B3</f>
        <v>C</v>
      </c>
      <c r="D5" s="35" t="str">
        <f>IF(C5&lt;&gt;"",VLOOKUP(C5,FlatList!$B$3:$E$40,2,FALSE),IF(AND(C4&lt;&gt;"",C6=""),VLOOKUP(C5,'watchlist-stocks-intraday-01-13'!$A$1:$F$64,6,FALSE),""))</f>
        <v>Citi</v>
      </c>
      <c r="E5" s="32">
        <f>IF(C5&lt;&gt;"",VLOOKUP(C5,FlatList!$B$3:$E$40,4,FALSE),"")</f>
        <v>1.19</v>
      </c>
      <c r="F5" s="32" t="str">
        <f>IF(ISNUMBER(E5),"Sep17",IF(F4="Sep17","Jun17",IF(F4="Jun17","Mar17",IF(F4="Mar17","Dec16",""))))</f>
        <v>Sep17</v>
      </c>
      <c r="G5" s="33">
        <f>FlatList!F3</f>
        <v>1.32</v>
      </c>
      <c r="H5" s="33">
        <f>FlatList!J3</f>
        <v>1.42</v>
      </c>
      <c r="I5" s="34">
        <f>IF(AND(H5&gt;G5,H5&lt;0),ABS((H5/G5)-1),(H5/G5)-1)</f>
        <v>7.575757575757569E-2</v>
      </c>
      <c r="K5" s="32" t="str">
        <f>FlatList!B23</f>
        <v>PLD</v>
      </c>
      <c r="L5" s="40" t="str">
        <f>IF(K5&lt;&gt;"",VLOOKUP(K5,FlatList!$B$3:$E$40,2,FALSE),"")</f>
        <v>Prologis</v>
      </c>
      <c r="M5" s="32">
        <f>IF(K5&lt;&gt;"",VLOOKUP(K5,FlatList!$B$3:$E$40,4,FALSE),"")</f>
        <v>0.66</v>
      </c>
      <c r="N5" s="32" t="str">
        <f>IF(ISNUMBER(M5),"Sep17",IF(F84="Sep17","Jun17",IF(F84="Jun17","Mar17",IF(F84="Mar17","Dec16",""))))</f>
        <v>Sep17</v>
      </c>
      <c r="O5" s="33">
        <f>FlatList!F23</f>
        <v>0.67</v>
      </c>
      <c r="P5" s="33">
        <f>FlatList!J23</f>
        <v>0.67</v>
      </c>
      <c r="Q5" s="34">
        <f t="shared" ref="Q5:Q68" si="0">IF(AND(P5&gt;O5,P5&lt;0),ABS((P5/O5)-1),(P5/O5)-1)</f>
        <v>0</v>
      </c>
    </row>
    <row r="6" spans="3:17" x14ac:dyDescent="0.2">
      <c r="D6" s="38">
        <f>IF(C6&lt;&gt;"",VLOOKUP(C6,FlatList!$B$3:$E$40,2,FALSE),IF(AND(C5&lt;&gt;"",C7=""),VLOOKUP(C5,'watchlist-stocks-intraday-01-13'!$A$1:$F$64,6,FALSE),IF(AND(C4&lt;&gt;"",C8&lt;&gt;""),VLOOKUP(C4,FlatList!$B$3:$E$40,3,FALSE),"")))</f>
        <v>43116</v>
      </c>
      <c r="E6" s="26" t="str">
        <f>IF(C6&lt;&gt;"",VLOOKUP(C6,FlatList!$B$3:$E$40,4,FALSE),"")</f>
        <v/>
      </c>
      <c r="F6" s="26" t="str">
        <f>IF(ISNUMBER(E6),"Sep17",IF(F5="Sep17","Jun17",IF(F5="Jun17","Mar17",IF(F5="Mar17","Dec16",""))))</f>
        <v>Jun17</v>
      </c>
      <c r="G6" s="28">
        <f>FlatList!G3</f>
        <v>1.21</v>
      </c>
      <c r="H6" s="28">
        <f>FlatList!K3</f>
        <v>1.27</v>
      </c>
      <c r="I6" s="30">
        <f t="shared" ref="I6:I69" si="1">IF(AND(H6&gt;G6,H6&lt;0),ABS((H6/G6)-1),(H6/G6)-1)</f>
        <v>4.9586776859504189E-2</v>
      </c>
      <c r="L6" s="38">
        <f>IF(K6&lt;&gt;"",VLOOKUP(K6,FlatList!$B$3:$E$40,2,FALSE),IF(AND(K5&lt;&gt;"",K7=""),VLOOKUP(K5,'watchlist-stocks-intraday-01-13'!$A$1:$F$64,6,FALSE),IF(AND(K4&lt;&gt;"",K8&lt;&gt;""),VLOOKUP(K4,FlatList!$B$3:$E$40,3,FALSE),"")))</f>
        <v>43123</v>
      </c>
      <c r="M6" s="26" t="str">
        <f>IF(K6&lt;&gt;"",VLOOKUP(K6,FlatList!$B$3:$E$40,4,FALSE),"")</f>
        <v/>
      </c>
      <c r="N6" s="26" t="str">
        <f>IF(ISNUMBER(M6),"Sep17",IF(N5="Sep17","Jun17",IF(N5="Jun17","Mar17",IF(N5="Mar17","Dec16",""))))</f>
        <v>Jun17</v>
      </c>
      <c r="O6" s="28">
        <f>FlatList!G23</f>
        <v>0.78</v>
      </c>
      <c r="P6" s="28">
        <f>FlatList!K23</f>
        <v>0.84</v>
      </c>
      <c r="Q6" s="30">
        <f t="shared" si="0"/>
        <v>7.6923076923076872E-2</v>
      </c>
    </row>
    <row r="7" spans="3:17" x14ac:dyDescent="0.2">
      <c r="D7" s="38" t="str">
        <f>IF(C7&lt;&gt;"",VLOOKUP(C7,FlatList!$B$3:$E$40,2,FALSE),IF(AND(C6&lt;&gt;"",C8=""),VLOOKUP(C6,'watchlist-stocks-intraday-01-13'!$A$1:$F$64,6,FALSE),IF(AND(C5&lt;&gt;"",C9&lt;&gt;""),VLOOKUP(C5,FlatList!$B$3:$E$40,3,FALSE),"")))</f>
        <v>Financials</v>
      </c>
      <c r="E7" s="26" t="str">
        <f>IF(C7&lt;&gt;"",VLOOKUP(C7,FlatList!$B$3:$E$40,4,FALSE),"")</f>
        <v/>
      </c>
      <c r="F7" s="26" t="str">
        <f>IF(ISNUMBER(E7),"Sep17",IF(F6="Sep17","Jun17",IF(F6="Jun17","Mar17",IF(F6="Mar17","Dec16",""))))</f>
        <v>Mar17</v>
      </c>
      <c r="G7" s="28">
        <f>FlatList!H3</f>
        <v>1.24</v>
      </c>
      <c r="H7" s="28">
        <f>FlatList!L3</f>
        <v>1.36</v>
      </c>
      <c r="I7" s="30">
        <f t="shared" si="1"/>
        <v>9.6774193548387233E-2</v>
      </c>
      <c r="L7" s="41" t="str">
        <f>IF(K7&lt;&gt;"",VLOOKUP(K7,FlatList!$B$3:$E$40,2,FALSE),IF(AND(K6&lt;&gt;"",K8=""),VLOOKUP(K6,'watchlist-stocks-intraday-01-13'!$A$1:$F$64,6,FALSE),IF(AND(K5&lt;&gt;"",K9&lt;&gt;""),VLOOKUP(K5,FlatList!$B$3:$E$40,3,FALSE),"")))</f>
        <v>Logistics</v>
      </c>
      <c r="M7" s="26" t="str">
        <f>IF(K7&lt;&gt;"",VLOOKUP(K7,FlatList!$B$3:$E$40,4,FALSE),"")</f>
        <v/>
      </c>
      <c r="N7" s="26" t="str">
        <f>IF(ISNUMBER(M7),"Sep17",IF(N6="Sep17","Jun17",IF(N6="Jun17","Mar17",IF(N6="Mar17","Dec16",""))))</f>
        <v>Mar17</v>
      </c>
      <c r="O7" s="28">
        <f>FlatList!H23</f>
        <v>0.62</v>
      </c>
      <c r="P7" s="28">
        <f>FlatList!L23</f>
        <v>0.63</v>
      </c>
      <c r="Q7" s="30">
        <f t="shared" si="0"/>
        <v>1.6129032258064502E-2</v>
      </c>
    </row>
    <row r="8" spans="3:17" x14ac:dyDescent="0.2">
      <c r="D8" s="38" t="str">
        <f>IF(C8&lt;&gt;"",VLOOKUP(C8,FlatList!$B$3:$E$40,2,FALSE),IF(AND(C7&lt;&gt;"",C9=""),VLOOKUP(C7,'watchlist-stocks-intraday-01-13'!$A$1:$F$64,6,FALSE),IF(AND(C6&lt;&gt;"",C10&lt;&gt;""),VLOOKUP(C6,FlatList!$B$3:$E$40,3,FALSE),"")))</f>
        <v/>
      </c>
      <c r="E8" s="26" t="str">
        <f>IF(C8&lt;&gt;"",VLOOKUP(C8,FlatList!$B$3:$E$40,4,FALSE),"")</f>
        <v/>
      </c>
      <c r="F8" s="26" t="str">
        <f>IF(ISNUMBER(E8),"Sep17",IF(F7="Sep17","Jun17",IF(F7="Jun17","Mar17",IF(F7="Mar17","Dec16",""))))</f>
        <v>Dec16</v>
      </c>
      <c r="G8" s="28">
        <f>FlatList!I3</f>
        <v>1.1200000000000001</v>
      </c>
      <c r="H8" s="28">
        <f>FlatList!M3</f>
        <v>1.1399999999999999</v>
      </c>
      <c r="I8" s="30">
        <f t="shared" si="1"/>
        <v>1.7857142857142572E-2</v>
      </c>
      <c r="L8" s="41" t="str">
        <f>IF(K8&lt;&gt;"",VLOOKUP(K8,FlatList!$B$3:$E$40,2,FALSE),IF(AND(K7&lt;&gt;"",K9=""),VLOOKUP(K7,'watchlist-stocks-intraday-01-13'!$A$1:$F$64,6,FALSE),IF(AND(K6&lt;&gt;"",K10&lt;&gt;""),VLOOKUP(K6,FlatList!$B$3:$E$40,3,FALSE),"")))</f>
        <v/>
      </c>
      <c r="M8" s="26" t="str">
        <f>IF(K8&lt;&gt;"",VLOOKUP(K8,FlatList!$B$3:$E$40,4,FALSE),"")</f>
        <v/>
      </c>
      <c r="N8" s="26" t="str">
        <f>IF(ISNUMBER(M8),"Sep17",IF(N7="Sep17","Jun17",IF(N7="Jun17","Mar17",IF(N7="Mar17","Dec16",""))))</f>
        <v>Dec16</v>
      </c>
      <c r="O8" s="28">
        <f>FlatList!I23</f>
        <v>0.63</v>
      </c>
      <c r="P8" s="28">
        <f>FlatList!M23</f>
        <v>0.63</v>
      </c>
      <c r="Q8" s="30">
        <f t="shared" si="0"/>
        <v>0</v>
      </c>
    </row>
    <row r="9" spans="3:17" x14ac:dyDescent="0.2">
      <c r="C9" s="31" t="str">
        <f>FlatList!B4</f>
        <v>CSX</v>
      </c>
      <c r="D9" s="39" t="str">
        <f>IF(C9&lt;&gt;"",VLOOKUP(C9,FlatList!$B$3:$E$40,2,FALSE),IF(AND(C8&lt;&gt;"",C10=""),VLOOKUP(C8,'watchlist-stocks-intraday-01-13'!$A$1:$F$64,6,FALSE),IF(AND(C7&lt;&gt;"",C11&lt;&gt;""),VLOOKUP(C7,FlatList!$B$3:$E$40,3,FALSE),"")))</f>
        <v xml:space="preserve">CSX Corp. </v>
      </c>
      <c r="E9" s="32">
        <f>IF(C9&lt;&gt;"",VLOOKUP(C9,FlatList!$B$3:$E$40,4,FALSE),"")</f>
        <v>0.56000000000000005</v>
      </c>
      <c r="F9" s="32" t="str">
        <f>IF(ISNUMBER(E9),"Sep17",IF(F8="Sep17","Jun17",IF(F8="Jun17","Mar17",IF(F8="Mar17","Dec16",""))))</f>
        <v>Sep17</v>
      </c>
      <c r="G9" s="33">
        <f>FlatList!F4</f>
        <v>0.51</v>
      </c>
      <c r="H9" s="33">
        <f>FlatList!J4</f>
        <v>0.51</v>
      </c>
      <c r="I9" s="34">
        <f t="shared" si="1"/>
        <v>0</v>
      </c>
      <c r="K9" s="32" t="str">
        <f>FlatList!B24</f>
        <v>VZ</v>
      </c>
      <c r="L9" s="42" t="str">
        <f>IF(K9&lt;&gt;"",VLOOKUP(K9,FlatList!$B$3:$E$40,2,FALSE),IF(AND(K8&lt;&gt;"",K10=""),VLOOKUP(K8,'watchlist-stocks-intraday-01-13'!$A$1:$F$64,6,FALSE),IF(AND(K7&lt;&gt;"",K11&lt;&gt;""),VLOOKUP(K7,FlatList!$B$3:$E$40,3,FALSE),"")))</f>
        <v>Verizon</v>
      </c>
      <c r="M9" s="32">
        <f>IF(K9&lt;&gt;"",VLOOKUP(K9,FlatList!$B$3:$E$40,4,FALSE),"")</f>
        <v>0.88</v>
      </c>
      <c r="N9" s="32" t="str">
        <f>IF(ISNUMBER(M9),"Sep17",IF(N8="Sep17","Jun17",IF(N8="Jun17","Mar17",IF(N8="Mar17","Dec16",""))))</f>
        <v>Sep17</v>
      </c>
      <c r="O9" s="33">
        <f>FlatList!F24</f>
        <v>0.98</v>
      </c>
      <c r="P9" s="33">
        <f>FlatList!J24</f>
        <v>0.98</v>
      </c>
      <c r="Q9" s="34">
        <f t="shared" si="0"/>
        <v>0</v>
      </c>
    </row>
    <row r="10" spans="3:17" x14ac:dyDescent="0.2">
      <c r="D10" s="38">
        <f>IF(C10&lt;&gt;"",VLOOKUP(C10,FlatList!$B$3:$E$40,2,FALSE),IF(AND(C9&lt;&gt;"",C11=""),VLOOKUP(C9,'watchlist-stocks-intraday-01-13'!$A$1:$F$64,6,FALSE),IF(AND(C8&lt;&gt;"",C12&lt;&gt;""),VLOOKUP(C8,FlatList!$B$3:$E$40,3,FALSE),"")))</f>
        <v>43116</v>
      </c>
      <c r="E10" s="26" t="str">
        <f>IF(C10&lt;&gt;"",VLOOKUP(C10,FlatList!$B$3:$E$40,4,FALSE),"")</f>
        <v/>
      </c>
      <c r="F10" s="26" t="str">
        <f>IF(ISNUMBER(E10),"Sep17",IF(F9="Sep17","Jun17",IF(F9="Jun17","Mar17",IF(F9="Mar17","Dec16",""))))</f>
        <v>Jun17</v>
      </c>
      <c r="G10" s="28">
        <f>FlatList!G4</f>
        <v>0.59</v>
      </c>
      <c r="H10" s="28">
        <f>FlatList!K4</f>
        <v>0.64</v>
      </c>
      <c r="I10" s="30">
        <f t="shared" si="1"/>
        <v>8.4745762711864403E-2</v>
      </c>
      <c r="L10" s="41">
        <f>IF(K10&lt;&gt;"",VLOOKUP(K10,FlatList!$B$3:$E$40,2,FALSE),IF(AND(K9&lt;&gt;"",K11=""),VLOOKUP(K9,'watchlist-stocks-intraday-01-13'!$A$1:$F$64,6,FALSE),IF(AND(K8&lt;&gt;"",K12&lt;&gt;""),VLOOKUP(K8,FlatList!$B$3:$E$40,3,FALSE),"")))</f>
        <v>43123</v>
      </c>
      <c r="M10" s="26" t="str">
        <f>IF(K10&lt;&gt;"",VLOOKUP(K10,FlatList!$B$3:$E$40,4,FALSE),"")</f>
        <v/>
      </c>
      <c r="N10" s="26" t="str">
        <f>IF(ISNUMBER(M10),"Sep17",IF(N9="Sep17","Jun17",IF(N9="Jun17","Mar17",IF(N9="Mar17","Dec16",""))))</f>
        <v>Jun17</v>
      </c>
      <c r="O10" s="28">
        <f>FlatList!G24</f>
        <v>0.96</v>
      </c>
      <c r="P10" s="28">
        <f>FlatList!K24</f>
        <v>0.96</v>
      </c>
      <c r="Q10" s="30">
        <f t="shared" si="0"/>
        <v>0</v>
      </c>
    </row>
    <row r="11" spans="3:17" x14ac:dyDescent="0.2">
      <c r="D11" s="38" t="str">
        <f>IF(C11&lt;&gt;"",VLOOKUP(C11,FlatList!$B$3:$E$40,2,FALSE),IF(AND(C10&lt;&gt;"",C12=""),VLOOKUP(C10,'watchlist-stocks-intraday-01-13'!$A$1:$F$64,6,FALSE),IF(AND(C9&lt;&gt;"",C13&lt;&gt;""),VLOOKUP(C9,FlatList!$B$3:$E$40,3,FALSE),"")))</f>
        <v>Transport</v>
      </c>
      <c r="E11" s="26" t="str">
        <f>IF(C11&lt;&gt;"",VLOOKUP(C11,FlatList!$B$3:$E$40,4,FALSE),"")</f>
        <v/>
      </c>
      <c r="F11" s="26" t="str">
        <f>IF(ISNUMBER(E11),"Sep17",IF(F10="Sep17","Jun17",IF(F10="Jun17","Mar17",IF(F10="Mar17","Dec16",""))))</f>
        <v>Mar17</v>
      </c>
      <c r="G11" s="28">
        <f>FlatList!H4</f>
        <v>0.43</v>
      </c>
      <c r="H11" s="28">
        <f>FlatList!L4</f>
        <v>0.51</v>
      </c>
      <c r="I11" s="30">
        <f t="shared" si="1"/>
        <v>0.18604651162790709</v>
      </c>
      <c r="L11" s="41" t="str">
        <f>IF(K11&lt;&gt;"",VLOOKUP(K11,FlatList!$B$3:$E$40,2,FALSE),IF(AND(K10&lt;&gt;"",K12=""),VLOOKUP(K10,'watchlist-stocks-intraday-01-13'!$A$1:$F$64,6,FALSE),IF(AND(K9&lt;&gt;"",K13&lt;&gt;""),VLOOKUP(K9,FlatList!$B$3:$E$40,3,FALSE),"")))</f>
        <v>Telecomunications</v>
      </c>
      <c r="M11" s="26" t="str">
        <f>IF(K11&lt;&gt;"",VLOOKUP(K11,FlatList!$B$3:$E$40,4,FALSE),"")</f>
        <v/>
      </c>
      <c r="N11" s="26" t="str">
        <f>IF(ISNUMBER(M11),"Sep17",IF(N10="Sep17","Jun17",IF(N10="Jun17","Mar17",IF(N10="Mar17","Dec16",""))))</f>
        <v>Mar17</v>
      </c>
      <c r="O11" s="28">
        <f>FlatList!H24</f>
        <v>0.98</v>
      </c>
      <c r="P11" s="28">
        <f>FlatList!L24</f>
        <v>0.95</v>
      </c>
      <c r="Q11" s="30">
        <f t="shared" si="0"/>
        <v>-3.0612244897959218E-2</v>
      </c>
    </row>
    <row r="12" spans="3:17" x14ac:dyDescent="0.2">
      <c r="D12" s="38" t="str">
        <f>IF(C12&lt;&gt;"",VLOOKUP(C12,FlatList!$B$3:$E$40,2,FALSE),IF(AND(C11&lt;&gt;"",C13=""),VLOOKUP(C11,'watchlist-stocks-intraday-01-13'!$A$1:$F$64,6,FALSE),IF(AND(C10&lt;&gt;"",C14&lt;&gt;""),VLOOKUP(C10,FlatList!$B$3:$E$40,3,FALSE),"")))</f>
        <v/>
      </c>
      <c r="E12" s="26" t="str">
        <f>IF(C12&lt;&gt;"",VLOOKUP(C12,FlatList!$B$3:$E$40,4,FALSE),"")</f>
        <v/>
      </c>
      <c r="F12" s="26" t="str">
        <f>IF(ISNUMBER(E12),"Sep17",IF(F11="Sep17","Jun17",IF(F11="Jun17","Mar17",IF(F11="Mar17","Dec16",""))))</f>
        <v>Dec16</v>
      </c>
      <c r="G12" s="28">
        <f>FlatList!I4</f>
        <v>0.49</v>
      </c>
      <c r="H12" s="28">
        <f>FlatList!M4</f>
        <v>0.49</v>
      </c>
      <c r="I12" s="30">
        <f t="shared" si="1"/>
        <v>0</v>
      </c>
      <c r="L12" s="41" t="str">
        <f>IF(K12&lt;&gt;"",VLOOKUP(K12,FlatList!$B$3:$E$40,2,FALSE),IF(AND(K11&lt;&gt;"",K13=""),VLOOKUP(K11,'watchlist-stocks-intraday-01-13'!$A$1:$F$64,6,FALSE),IF(AND(K10&lt;&gt;"",K14&lt;&gt;""),VLOOKUP(K10,FlatList!$B$3:$E$40,3,FALSE),"")))</f>
        <v/>
      </c>
      <c r="M12" s="26" t="str">
        <f>IF(K12&lt;&gt;"",VLOOKUP(K12,FlatList!$B$3:$E$40,4,FALSE),"")</f>
        <v/>
      </c>
      <c r="N12" s="26" t="str">
        <f>IF(ISNUMBER(M12),"Sep17",IF(N11="Sep17","Jun17",IF(N11="Jun17","Mar17",IF(N11="Mar17","Dec16",""))))</f>
        <v>Dec16</v>
      </c>
      <c r="O12" s="28">
        <f>FlatList!I24</f>
        <v>0.89</v>
      </c>
      <c r="P12" s="28">
        <f>FlatList!M24</f>
        <v>0.86</v>
      </c>
      <c r="Q12" s="30">
        <f t="shared" si="0"/>
        <v>-3.3707865168539408E-2</v>
      </c>
    </row>
    <row r="13" spans="3:17" x14ac:dyDescent="0.2">
      <c r="C13" s="31" t="str">
        <f>FlatList!B5</f>
        <v>INFO</v>
      </c>
      <c r="D13" s="39" t="str">
        <f>IF(C13&lt;&gt;"",VLOOKUP(C13,FlatList!$B$3:$E$40,2,FALSE),IF(AND(C12&lt;&gt;"",C14=""),VLOOKUP(C12,'watchlist-stocks-intraday-01-13'!$A$1:$F$64,6,FALSE),IF(AND(C11&lt;&gt;"",C15&lt;&gt;""),VLOOKUP(C11,FlatList!$B$3:$E$40,3,FALSE),"")))</f>
        <v>IHS Markit</v>
      </c>
      <c r="E13" s="32">
        <f>IF(C13&lt;&gt;"",VLOOKUP(C13,FlatList!$B$3:$E$40,4,FALSE),"")</f>
        <v>0.42</v>
      </c>
      <c r="F13" s="32" t="str">
        <f>IF(ISNUMBER(E13),"Sep17",IF(F12="Sep17","Jun17",IF(F12="Jun17","Mar17",IF(F12="Mar17","Dec16",""))))</f>
        <v>Sep17</v>
      </c>
      <c r="G13" s="33">
        <f>FlatList!F5</f>
        <v>0.44</v>
      </c>
      <c r="H13" s="33">
        <f>FlatList!J5</f>
        <v>0.48</v>
      </c>
      <c r="I13" s="34">
        <f t="shared" si="1"/>
        <v>9.0909090909090828E-2</v>
      </c>
      <c r="K13" s="32" t="str">
        <f>FlatList!B25</f>
        <v>APH</v>
      </c>
      <c r="L13" s="42" t="str">
        <f>IF(K13&lt;&gt;"",VLOOKUP(K13,FlatList!$B$3:$E$40,2,FALSE),IF(AND(K12&lt;&gt;"",K14=""),VLOOKUP(K12,'watchlist-stocks-intraday-01-13'!$A$1:$F$64,6,FALSE),IF(AND(K11&lt;&gt;"",K15&lt;&gt;""),VLOOKUP(K11,FlatList!$B$3:$E$40,3,FALSE),"")))</f>
        <v>Amphenol</v>
      </c>
      <c r="M13" s="32">
        <f>IF(K13&lt;&gt;"",VLOOKUP(K13,FlatList!$B$3:$E$40,4,FALSE),"")</f>
        <v>0.81</v>
      </c>
      <c r="N13" s="32" t="str">
        <f>IF(ISNUMBER(M13),"Sep17",IF(N12="Sep17","Jun17",IF(N12="Jun17","Mar17",IF(N12="Mar17","Dec16",""))))</f>
        <v>Sep17</v>
      </c>
      <c r="O13" s="33">
        <f>FlatList!F25</f>
        <v>0.79</v>
      </c>
      <c r="P13" s="33">
        <f>FlatList!J25</f>
        <v>0.88</v>
      </c>
      <c r="Q13" s="34">
        <f t="shared" si="0"/>
        <v>0.11392405063291133</v>
      </c>
    </row>
    <row r="14" spans="3:17" x14ac:dyDescent="0.2">
      <c r="D14" s="38">
        <f>IF(C14&lt;&gt;"",VLOOKUP(C14,FlatList!$B$3:$E$40,2,FALSE),IF(AND(C13&lt;&gt;"",C15=""),VLOOKUP(C13,'watchlist-stocks-intraday-01-13'!$A$1:$F$64,6,FALSE),IF(AND(C12&lt;&gt;"",C16&lt;&gt;""),VLOOKUP(C12,FlatList!$B$3:$E$40,3,FALSE),"")))</f>
        <v>43116</v>
      </c>
      <c r="E14" s="26" t="str">
        <f>IF(C14&lt;&gt;"",VLOOKUP(C14,FlatList!$B$3:$E$40,4,FALSE),"")</f>
        <v/>
      </c>
      <c r="F14" s="26" t="str">
        <f>IF(ISNUMBER(E14),"Sep17",IF(F13="Sep17","Jun17",IF(F13="Jun17","Mar17",IF(F13="Mar17","Dec16",""))))</f>
        <v>Jun17</v>
      </c>
      <c r="G14" s="28">
        <f>FlatList!G5</f>
        <v>0.43</v>
      </c>
      <c r="H14" s="28">
        <f>FlatList!K5</f>
        <v>0.42</v>
      </c>
      <c r="I14" s="30">
        <f t="shared" si="1"/>
        <v>-2.3255813953488413E-2</v>
      </c>
      <c r="L14" s="41">
        <f>IF(K14&lt;&gt;"",VLOOKUP(K14,FlatList!$B$3:$E$40,2,FALSE),IF(AND(K13&lt;&gt;"",K15=""),VLOOKUP(K13,'watchlist-stocks-intraday-01-13'!$A$1:$F$64,6,FALSE),IF(AND(K12&lt;&gt;"",K16&lt;&gt;""),VLOOKUP(K12,FlatList!$B$3:$E$40,3,FALSE),"")))</f>
        <v>43124</v>
      </c>
      <c r="M14" s="26" t="str">
        <f>IF(K14&lt;&gt;"",VLOOKUP(K14,FlatList!$B$3:$E$40,4,FALSE),"")</f>
        <v/>
      </c>
      <c r="N14" s="26" t="str">
        <f>IF(ISNUMBER(M14),"Sep17",IF(N13="Sep17","Jun17",IF(N13="Jun17","Mar17",IF(N13="Mar17","Dec16",""))))</f>
        <v>Jun17</v>
      </c>
      <c r="O14" s="28">
        <f>FlatList!G25</f>
        <v>0.72</v>
      </c>
      <c r="P14" s="28">
        <f>FlatList!K25</f>
        <v>0.81</v>
      </c>
      <c r="Q14" s="30">
        <f t="shared" si="0"/>
        <v>0.12500000000000022</v>
      </c>
    </row>
    <row r="15" spans="3:17" x14ac:dyDescent="0.2">
      <c r="D15" s="38" t="str">
        <f>IF(C15&lt;&gt;"",VLOOKUP(C15,FlatList!$B$3:$E$40,2,FALSE),IF(AND(C14&lt;&gt;"",C16=""),VLOOKUP(C14,'watchlist-stocks-intraday-01-13'!$A$1:$F$64,6,FALSE),IF(AND(C13&lt;&gt;"",C17&lt;&gt;""),VLOOKUP(C13,FlatList!$B$3:$E$40,3,FALSE),"")))</f>
        <v>Information/Consulting</v>
      </c>
      <c r="E15" s="26" t="str">
        <f>IF(C15&lt;&gt;"",VLOOKUP(C15,FlatList!$B$3:$E$40,4,FALSE),"")</f>
        <v/>
      </c>
      <c r="F15" s="26" t="str">
        <f>IF(ISNUMBER(E15),"Sep17",IF(F14="Sep17","Jun17",IF(F14="Jun17","Mar17",IF(F14="Mar17","Dec16",""))))</f>
        <v>Mar17</v>
      </c>
      <c r="G15" s="28">
        <f>FlatList!H5</f>
        <v>0.37</v>
      </c>
      <c r="H15" s="28">
        <f>FlatList!L5</f>
        <v>0.34</v>
      </c>
      <c r="I15" s="30">
        <f t="shared" si="1"/>
        <v>-8.108108108108103E-2</v>
      </c>
      <c r="L15" s="41" t="str">
        <f>IF(K15&lt;&gt;"",VLOOKUP(K15,FlatList!$B$3:$E$40,2,FALSE),IF(AND(K14&lt;&gt;"",K16=""),VLOOKUP(K14,'watchlist-stocks-intraday-01-13'!$A$1:$F$64,6,FALSE),IF(AND(K13&lt;&gt;"",K17&lt;&gt;""),VLOOKUP(K13,FlatList!$B$3:$E$40,3,FALSE),"")))</f>
        <v>Fiber Optic Cables</v>
      </c>
      <c r="M15" s="26" t="str">
        <f>IF(K15&lt;&gt;"",VLOOKUP(K15,FlatList!$B$3:$E$40,4,FALSE),"")</f>
        <v/>
      </c>
      <c r="N15" s="26" t="str">
        <f>IF(ISNUMBER(M15),"Sep17",IF(N14="Sep17","Jun17",IF(N14="Jun17","Mar17",IF(N14="Mar17","Dec16",""))))</f>
        <v>Mar17</v>
      </c>
      <c r="O15" s="28">
        <f>FlatList!H25</f>
        <v>0.66</v>
      </c>
      <c r="P15" s="28">
        <f>FlatList!L25</f>
        <v>0.71</v>
      </c>
      <c r="Q15" s="30">
        <f t="shared" si="0"/>
        <v>7.575757575757569E-2</v>
      </c>
    </row>
    <row r="16" spans="3:17" x14ac:dyDescent="0.2">
      <c r="D16" s="38" t="str">
        <f>IF(C16&lt;&gt;"",VLOOKUP(C16,FlatList!$B$3:$E$40,2,FALSE),IF(AND(C15&lt;&gt;"",C17=""),VLOOKUP(C15,'watchlist-stocks-intraday-01-13'!$A$1:$F$64,6,FALSE),IF(AND(C14&lt;&gt;"",C18&lt;&gt;""),VLOOKUP(C14,FlatList!$B$3:$E$40,3,FALSE),"")))</f>
        <v/>
      </c>
      <c r="E16" s="26" t="str">
        <f>IF(C16&lt;&gt;"",VLOOKUP(C16,FlatList!$B$3:$E$40,4,FALSE),"")</f>
        <v/>
      </c>
      <c r="F16" s="26" t="str">
        <f>IF(ISNUMBER(E16),"Sep17",IF(F15="Sep17","Jun17",IF(F15="Jun17","Mar17",IF(F15="Mar17","Dec16",""))))</f>
        <v>Dec16</v>
      </c>
      <c r="G16" s="28">
        <f>FlatList!I5</f>
        <v>0.36</v>
      </c>
      <c r="H16" s="28">
        <f>FlatList!M5</f>
        <v>0.38</v>
      </c>
      <c r="I16" s="30">
        <f t="shared" si="1"/>
        <v>5.555555555555558E-2</v>
      </c>
      <c r="L16" s="41" t="str">
        <f>IF(K16&lt;&gt;"",VLOOKUP(K16,FlatList!$B$3:$E$40,2,FALSE),IF(AND(K15&lt;&gt;"",K17=""),VLOOKUP(K15,'watchlist-stocks-intraday-01-13'!$A$1:$F$64,6,FALSE),IF(AND(K14&lt;&gt;"",K18&lt;&gt;""),VLOOKUP(K14,FlatList!$B$3:$E$40,3,FALSE),"")))</f>
        <v/>
      </c>
      <c r="M16" s="26" t="str">
        <f>IF(K16&lt;&gt;"",VLOOKUP(K16,FlatList!$B$3:$E$40,4,FALSE),"")</f>
        <v/>
      </c>
      <c r="N16" s="26" t="str">
        <f>IF(ISNUMBER(M16),"Sep17",IF(N15="Sep17","Jun17",IF(N15="Jun17","Mar17",IF(N15="Mar17","Dec16",""))))</f>
        <v>Dec16</v>
      </c>
      <c r="O16" s="28">
        <f>FlatList!I25</f>
        <v>0.72</v>
      </c>
      <c r="P16" s="28">
        <f>FlatList!M25</f>
        <v>0.75</v>
      </c>
      <c r="Q16" s="30">
        <f t="shared" si="0"/>
        <v>4.1666666666666741E-2</v>
      </c>
    </row>
    <row r="17" spans="3:17" x14ac:dyDescent="0.2">
      <c r="C17" s="31" t="str">
        <f>FlatList!B6</f>
        <v>BAC</v>
      </c>
      <c r="D17" s="39" t="str">
        <f>IF(C17&lt;&gt;"",VLOOKUP(C17,FlatList!$B$3:$E$40,2,FALSE),IF(AND(C16&lt;&gt;"",C18=""),VLOOKUP(C16,'watchlist-stocks-intraday-01-13'!$A$1:$F$64,6,FALSE),IF(AND(C15&lt;&gt;"",C19&lt;&gt;""),VLOOKUP(C15,FlatList!$B$3:$E$40,3,FALSE),"")))</f>
        <v>B of A</v>
      </c>
      <c r="E17" s="32">
        <f>IF(C17&lt;&gt;"",VLOOKUP(C17,FlatList!$B$3:$E$40,4,FALSE),"")</f>
        <v>0.44</v>
      </c>
      <c r="F17" s="32" t="str">
        <f>IF(ISNUMBER(E17),"Sep17",IF(F16="Sep17","Jun17",IF(F16="Jun17","Mar17",IF(F16="Mar17","Dec16",""))))</f>
        <v>Sep17</v>
      </c>
      <c r="G17" s="33">
        <f>FlatList!F6</f>
        <v>0.46</v>
      </c>
      <c r="H17" s="33">
        <f>FlatList!J6</f>
        <v>0.48</v>
      </c>
      <c r="I17" s="34">
        <f t="shared" si="1"/>
        <v>4.3478260869565188E-2</v>
      </c>
      <c r="K17" s="32" t="str">
        <f>FlatList!B26</f>
        <v>BHGE</v>
      </c>
      <c r="L17" s="42" t="str">
        <f>IF(K17&lt;&gt;"",VLOOKUP(K17,FlatList!$B$3:$E$40,2,FALSE),IF(AND(K16&lt;&gt;"",K18=""),VLOOKUP(K16,'watchlist-stocks-intraday-01-13'!$A$1:$F$64,6,FALSE),IF(AND(K15&lt;&gt;"",K19&lt;&gt;""),VLOOKUP(K15,FlatList!$B$3:$E$40,3,FALSE),"")))</f>
        <v>Baker Hughes</v>
      </c>
      <c r="M17" s="32">
        <f>IF(K17&lt;&gt;"",VLOOKUP(K17,FlatList!$B$3:$E$40,4,FALSE),"")</f>
        <v>0.15</v>
      </c>
      <c r="N17" s="32" t="str">
        <f>IF(ISNUMBER(M17),"Sep17",IF(N16="Sep17","Jun17",IF(N16="Jun17","Mar17",IF(N16="Mar17","Dec16",""))))</f>
        <v>Sep17</v>
      </c>
      <c r="O17" s="33">
        <f>FlatList!F26</f>
        <v>0.12</v>
      </c>
      <c r="P17" s="33">
        <f>FlatList!J26</f>
        <v>0.05</v>
      </c>
      <c r="Q17" s="34">
        <f t="shared" si="0"/>
        <v>-0.58333333333333326</v>
      </c>
    </row>
    <row r="18" spans="3:17" x14ac:dyDescent="0.2">
      <c r="D18" s="38">
        <f>IF(C18&lt;&gt;"",VLOOKUP(C18,FlatList!$B$3:$E$40,2,FALSE),IF(AND(C17&lt;&gt;"",C19=""),VLOOKUP(C17,'watchlist-stocks-intraday-01-13'!$A$1:$F$64,6,FALSE),IF(AND(C16&lt;&gt;"",C20&lt;&gt;""),VLOOKUP(C16,FlatList!$B$3:$E$40,3,FALSE),"")))</f>
        <v>43117</v>
      </c>
      <c r="E18" s="26" t="str">
        <f>IF(C18&lt;&gt;"",VLOOKUP(C18,FlatList!$B$3:$E$40,4,FALSE),"")</f>
        <v/>
      </c>
      <c r="F18" s="26" t="str">
        <f>IF(ISNUMBER(E18),"Sep17",IF(F17="Sep17","Jun17",IF(F17="Jun17","Mar17",IF(F17="Mar17","Dec16",""))))</f>
        <v>Jun17</v>
      </c>
      <c r="G18" s="28">
        <f>FlatList!G6</f>
        <v>0.43</v>
      </c>
      <c r="H18" s="28">
        <f>FlatList!K6</f>
        <v>0.46</v>
      </c>
      <c r="I18" s="30">
        <f t="shared" si="1"/>
        <v>6.976744186046524E-2</v>
      </c>
      <c r="L18" s="41">
        <f>IF(K18&lt;&gt;"",VLOOKUP(K18,FlatList!$B$3:$E$40,2,FALSE),IF(AND(K17&lt;&gt;"",K19=""),VLOOKUP(K17,'watchlist-stocks-intraday-01-13'!$A$1:$F$64,6,FALSE),IF(AND(K16&lt;&gt;"",K20&lt;&gt;""),VLOOKUP(K16,FlatList!$B$3:$E$40,3,FALSE),"")))</f>
        <v>43124</v>
      </c>
      <c r="M18" s="26" t="str">
        <f>IF(K18&lt;&gt;"",VLOOKUP(K18,FlatList!$B$3:$E$40,4,FALSE),"")</f>
        <v/>
      </c>
      <c r="N18" s="26" t="str">
        <f>IF(ISNUMBER(M18),"Sep17",IF(N17="Sep17","Jun17",IF(N17="Jun17","Mar17",IF(N17="Mar17","Dec16",""))))</f>
        <v>Jun17</v>
      </c>
      <c r="O18" s="28">
        <f>FlatList!G26</f>
        <v>0.16</v>
      </c>
      <c r="P18" s="28">
        <f>FlatList!K26</f>
        <v>-0.11</v>
      </c>
      <c r="Q18" s="30">
        <f t="shared" si="0"/>
        <v>-1.6875</v>
      </c>
    </row>
    <row r="19" spans="3:17" x14ac:dyDescent="0.2">
      <c r="D19" s="38" t="str">
        <f>IF(C19&lt;&gt;"",VLOOKUP(C19,FlatList!$B$3:$E$40,2,FALSE),IF(AND(C18&lt;&gt;"",C20=""),VLOOKUP(C18,'watchlist-stocks-intraday-01-13'!$A$1:$F$64,6,FALSE),IF(AND(C17&lt;&gt;"",C21&lt;&gt;""),VLOOKUP(C17,FlatList!$B$3:$E$40,3,FALSE),"")))</f>
        <v>Financials</v>
      </c>
      <c r="E19" s="26" t="str">
        <f>IF(C19&lt;&gt;"",VLOOKUP(C19,FlatList!$B$3:$E$40,4,FALSE),"")</f>
        <v/>
      </c>
      <c r="F19" s="26" t="str">
        <f>IF(ISNUMBER(E19),"Sep17",IF(F18="Sep17","Jun17",IF(F18="Jun17","Mar17",IF(F18="Mar17","Dec16",""))))</f>
        <v>Mar17</v>
      </c>
      <c r="G19" s="28">
        <f>FlatList!H6</f>
        <v>0.35</v>
      </c>
      <c r="H19" s="28">
        <f>FlatList!L6</f>
        <v>0.41</v>
      </c>
      <c r="I19" s="30">
        <f t="shared" si="1"/>
        <v>0.17142857142857149</v>
      </c>
      <c r="L19" s="41" t="str">
        <f>IF(K19&lt;&gt;"",VLOOKUP(K19,FlatList!$B$3:$E$40,2,FALSE),IF(AND(K18&lt;&gt;"",K20=""),VLOOKUP(K18,'watchlist-stocks-intraday-01-13'!$A$1:$F$64,6,FALSE),IF(AND(K17&lt;&gt;"",K21&lt;&gt;""),VLOOKUP(K17,FlatList!$B$3:$E$40,3,FALSE),"")))</f>
        <v>Oil Field Services</v>
      </c>
      <c r="M19" s="26" t="str">
        <f>IF(K19&lt;&gt;"",VLOOKUP(K19,FlatList!$B$3:$E$40,4,FALSE),"")</f>
        <v/>
      </c>
      <c r="N19" s="26" t="str">
        <f>IF(ISNUMBER(M19),"Sep17",IF(N18="Sep17","Jun17",IF(N18="Jun17","Mar17",IF(N18="Mar17","Dec16",""))))</f>
        <v>Mar17</v>
      </c>
      <c r="O19" s="28">
        <f>FlatList!H26</f>
        <v>0</v>
      </c>
      <c r="P19" s="28">
        <f>FlatList!L26</f>
        <v>0</v>
      </c>
      <c r="Q19" s="30" t="s">
        <v>115</v>
      </c>
    </row>
    <row r="20" spans="3:17" x14ac:dyDescent="0.2">
      <c r="D20" s="38" t="str">
        <f>IF(C20&lt;&gt;"",VLOOKUP(C20,FlatList!$B$3:$E$40,2,FALSE),IF(AND(C19&lt;&gt;"",C21=""),VLOOKUP(C19,'watchlist-stocks-intraday-01-13'!$A$1:$F$64,6,FALSE),IF(AND(C18&lt;&gt;"",C22&lt;&gt;""),VLOOKUP(C18,FlatList!$B$3:$E$40,3,FALSE),"")))</f>
        <v/>
      </c>
      <c r="E20" s="26" t="str">
        <f>IF(C20&lt;&gt;"",VLOOKUP(C20,FlatList!$B$3:$E$40,4,FALSE),"")</f>
        <v/>
      </c>
      <c r="F20" s="26" t="str">
        <f>IF(ISNUMBER(E20),"Sep17",IF(F19="Sep17","Jun17",IF(F19="Jun17","Mar17",IF(F19="Mar17","Dec16",""))))</f>
        <v>Dec16</v>
      </c>
      <c r="G20" s="28">
        <f>FlatList!I6</f>
        <v>0.38</v>
      </c>
      <c r="H20" s="28">
        <f>FlatList!M6</f>
        <v>0.4</v>
      </c>
      <c r="I20" s="30">
        <f t="shared" si="1"/>
        <v>5.2631578947368363E-2</v>
      </c>
      <c r="L20" s="41" t="str">
        <f>IF(K20&lt;&gt;"",VLOOKUP(K20,FlatList!$B$3:$E$40,2,FALSE),IF(AND(K19&lt;&gt;"",K21=""),VLOOKUP(K19,'watchlist-stocks-intraday-01-13'!$A$1:$F$64,6,FALSE),IF(AND(K18&lt;&gt;"",K22&lt;&gt;""),VLOOKUP(K18,FlatList!$B$3:$E$40,3,FALSE),"")))</f>
        <v/>
      </c>
      <c r="M20" s="26" t="str">
        <f>IF(K20&lt;&gt;"",VLOOKUP(K20,FlatList!$B$3:$E$40,4,FALSE),"")</f>
        <v/>
      </c>
      <c r="N20" s="26" t="str">
        <f>IF(ISNUMBER(M20),"Sep17",IF(N19="Sep17","Jun17",IF(N19="Jun17","Mar17",IF(N19="Mar17","Dec16",""))))</f>
        <v>Dec16</v>
      </c>
      <c r="O20" s="28">
        <f>FlatList!I26</f>
        <v>0</v>
      </c>
      <c r="P20" s="28">
        <f>FlatList!M26</f>
        <v>0</v>
      </c>
      <c r="Q20" s="30" t="s">
        <v>115</v>
      </c>
    </row>
    <row r="21" spans="3:17" x14ac:dyDescent="0.2">
      <c r="C21" s="31" t="str">
        <f>FlatList!B7</f>
        <v>GS</v>
      </c>
      <c r="D21" s="39" t="str">
        <f>IF(C21&lt;&gt;"",VLOOKUP(C21,FlatList!$B$3:$E$40,2,FALSE),IF(AND(C20&lt;&gt;"",C22=""),VLOOKUP(C20,'watchlist-stocks-intraday-01-13'!$A$1:$F$64,6,FALSE),IF(AND(C19&lt;&gt;"",C23&lt;&gt;""),VLOOKUP(C19,FlatList!$B$3:$E$40,3,FALSE),"")))</f>
        <v>Goldman</v>
      </c>
      <c r="E21" s="32">
        <f>IF(C21&lt;&gt;"",VLOOKUP(C21,FlatList!$B$3:$E$40,4,FALSE),"")</f>
        <v>4.9000000000000004</v>
      </c>
      <c r="F21" s="32" t="str">
        <f>IF(ISNUMBER(E21),"Sep17",IF(F20="Sep17","Jun17",IF(F20="Jun17","Mar17",IF(F20="Mar17","Dec16",""))))</f>
        <v>Sep17</v>
      </c>
      <c r="G21" s="33">
        <f>FlatList!F7</f>
        <v>4.3099999999999996</v>
      </c>
      <c r="H21" s="33">
        <f>FlatList!J7</f>
        <v>5.0199999999999996</v>
      </c>
      <c r="I21" s="34">
        <f t="shared" si="1"/>
        <v>0.16473317865429227</v>
      </c>
      <c r="K21" s="32" t="str">
        <f>FlatList!B27</f>
        <v>BGG</v>
      </c>
      <c r="L21" s="42" t="str">
        <f>IF(K21&lt;&gt;"",VLOOKUP(K21,FlatList!$B$3:$E$40,2,FALSE),IF(AND(K20&lt;&gt;"",K22=""),VLOOKUP(K20,'watchlist-stocks-intraday-01-13'!$A$1:$F$64,6,FALSE),IF(AND(K19&lt;&gt;"",K23&lt;&gt;""),VLOOKUP(K19,FlatList!$B$3:$E$40,3,FALSE),"")))</f>
        <v>Briggs &amp; Straton</v>
      </c>
      <c r="M21" s="32">
        <f>IF(K21&lt;&gt;"",VLOOKUP(K21,FlatList!$B$3:$E$40,4,FALSE),"")</f>
        <v>0.23</v>
      </c>
      <c r="N21" s="32" t="str">
        <f>IF(ISNUMBER(M21),"Sep17",IF(N20="Sep17","Jun17",IF(N20="Jun17","Mar17",IF(N20="Mar17","Dec16",""))))</f>
        <v>Sep17</v>
      </c>
      <c r="O21" s="33">
        <f>FlatList!F27</f>
        <v>-0.35</v>
      </c>
      <c r="P21" s="33">
        <f>FlatList!J27</f>
        <v>-0.27</v>
      </c>
      <c r="Q21" s="34">
        <f t="shared" si="0"/>
        <v>0.22857142857142843</v>
      </c>
    </row>
    <row r="22" spans="3:17" x14ac:dyDescent="0.2">
      <c r="D22" s="38">
        <f>IF(C22&lt;&gt;"",VLOOKUP(C22,FlatList!$B$3:$E$40,2,FALSE),IF(AND(C21&lt;&gt;"",C23=""),VLOOKUP(C21,'watchlist-stocks-intraday-01-13'!$A$1:$F$64,6,FALSE),IF(AND(C20&lt;&gt;"",C24&lt;&gt;""),VLOOKUP(C20,FlatList!$B$3:$E$40,3,FALSE),"")))</f>
        <v>43117</v>
      </c>
      <c r="E22" s="26" t="str">
        <f>IF(C22&lt;&gt;"",VLOOKUP(C22,FlatList!$B$3:$E$40,4,FALSE),"")</f>
        <v/>
      </c>
      <c r="F22" s="26" t="str">
        <f>IF(ISNUMBER(E22),"Sep17",IF(F21="Sep17","Jun17",IF(F21="Jun17","Mar17",IF(F21="Mar17","Dec16",""))))</f>
        <v>Jun17</v>
      </c>
      <c r="G22" s="28">
        <f>FlatList!G7</f>
        <v>3.36</v>
      </c>
      <c r="H22" s="28">
        <f>FlatList!K7</f>
        <v>3.95</v>
      </c>
      <c r="I22" s="30">
        <f t="shared" si="1"/>
        <v>0.17559523809523814</v>
      </c>
      <c r="L22" s="41">
        <f>IF(K22&lt;&gt;"",VLOOKUP(K22,FlatList!$B$3:$E$40,2,FALSE),IF(AND(K21&lt;&gt;"",K23=""),VLOOKUP(K21,'watchlist-stocks-intraday-01-13'!$A$1:$F$64,6,FALSE),IF(AND(K20&lt;&gt;"",K24&lt;&gt;""),VLOOKUP(K20,FlatList!$B$3:$E$40,3,FALSE),"")))</f>
        <v>43124</v>
      </c>
      <c r="M22" s="26" t="str">
        <f>IF(K22&lt;&gt;"",VLOOKUP(K22,FlatList!$B$3:$E$40,4,FALSE),"")</f>
        <v/>
      </c>
      <c r="N22" s="26" t="str">
        <f>IF(ISNUMBER(M22),"Sep17",IF(N21="Sep17","Jun17",IF(N21="Jun17","Mar17",IF(N21="Mar17","Dec16",""))))</f>
        <v>Jun17</v>
      </c>
      <c r="O22" s="28">
        <f>FlatList!G27</f>
        <v>0.52</v>
      </c>
      <c r="P22" s="28">
        <f>FlatList!K27</f>
        <v>0.46</v>
      </c>
      <c r="Q22" s="30">
        <f t="shared" si="0"/>
        <v>-0.11538461538461542</v>
      </c>
    </row>
    <row r="23" spans="3:17" x14ac:dyDescent="0.2">
      <c r="D23" s="38" t="str">
        <f>IF(C23&lt;&gt;"",VLOOKUP(C23,FlatList!$B$3:$E$40,2,FALSE),IF(AND(C22&lt;&gt;"",C24=""),VLOOKUP(C22,'watchlist-stocks-intraday-01-13'!$A$1:$F$64,6,FALSE),IF(AND(C21&lt;&gt;"",C25&lt;&gt;""),VLOOKUP(C21,FlatList!$B$3:$E$40,3,FALSE),"")))</f>
        <v>Financials</v>
      </c>
      <c r="E23" s="26" t="str">
        <f>IF(C23&lt;&gt;"",VLOOKUP(C23,FlatList!$B$3:$E$40,4,FALSE),"")</f>
        <v/>
      </c>
      <c r="F23" s="26" t="str">
        <f>IF(ISNUMBER(E23),"Sep17",IF(F22="Sep17","Jun17",IF(F22="Jun17","Mar17",IF(F22="Mar17","Dec16",""))))</f>
        <v>Mar17</v>
      </c>
      <c r="G23" s="28">
        <f>FlatList!H7</f>
        <v>5.38</v>
      </c>
      <c r="H23" s="28">
        <f>FlatList!L7</f>
        <v>5.15</v>
      </c>
      <c r="I23" s="30">
        <f t="shared" si="1"/>
        <v>-4.27509293680296E-2</v>
      </c>
      <c r="L23" s="41" t="str">
        <f>IF(K23&lt;&gt;"",VLOOKUP(K23,FlatList!$B$3:$E$40,2,FALSE),IF(AND(K22&lt;&gt;"",K24=""),VLOOKUP(K22,'watchlist-stocks-intraday-01-13'!$A$1:$F$64,6,FALSE),IF(AND(K21&lt;&gt;"",K25&lt;&gt;""),VLOOKUP(K21,FlatList!$B$3:$E$40,3,FALSE),"")))</f>
        <v>Engines (Indust./Energy)</v>
      </c>
      <c r="M23" s="26" t="str">
        <f>IF(K23&lt;&gt;"",VLOOKUP(K23,FlatList!$B$3:$E$40,4,FALSE),"")</f>
        <v/>
      </c>
      <c r="N23" s="26" t="str">
        <f>IF(ISNUMBER(M23),"Sep17",IF(N22="Sep17","Jun17",IF(N22="Jun17","Mar17",IF(N22="Mar17","Dec16",""))))</f>
        <v>Mar17</v>
      </c>
      <c r="O23" s="28">
        <f>FlatList!H27</f>
        <v>0.81</v>
      </c>
      <c r="P23" s="28">
        <f>FlatList!L27</f>
        <v>0.83</v>
      </c>
      <c r="Q23" s="30">
        <f t="shared" si="0"/>
        <v>2.4691358024691246E-2</v>
      </c>
    </row>
    <row r="24" spans="3:17" x14ac:dyDescent="0.2">
      <c r="D24" s="38" t="str">
        <f>IF(C24&lt;&gt;"",VLOOKUP(C24,FlatList!$B$3:$E$40,2,FALSE),IF(AND(C23&lt;&gt;"",C25=""),VLOOKUP(C23,'watchlist-stocks-intraday-01-13'!$A$1:$F$64,6,FALSE),IF(AND(C22&lt;&gt;"",C26&lt;&gt;""),VLOOKUP(C22,FlatList!$B$3:$E$40,3,FALSE),"")))</f>
        <v/>
      </c>
      <c r="E24" s="26" t="str">
        <f>IF(C24&lt;&gt;"",VLOOKUP(C24,FlatList!$B$3:$E$40,4,FALSE),"")</f>
        <v/>
      </c>
      <c r="F24" s="26" t="str">
        <f>IF(ISNUMBER(E24),"Sep17",IF(F23="Sep17","Jun17",IF(F23="Jun17","Mar17",IF(F23="Mar17","Dec16",""))))</f>
        <v>Dec16</v>
      </c>
      <c r="G24" s="28">
        <f>FlatList!I7</f>
        <v>4.76</v>
      </c>
      <c r="H24" s="28">
        <f>FlatList!M7</f>
        <v>5.08</v>
      </c>
      <c r="I24" s="30">
        <f t="shared" si="1"/>
        <v>6.7226890756302504E-2</v>
      </c>
      <c r="L24" s="41" t="str">
        <f>IF(K24&lt;&gt;"",VLOOKUP(K24,FlatList!$B$3:$E$40,2,FALSE),IF(AND(K23&lt;&gt;"",K25=""),VLOOKUP(K23,'watchlist-stocks-intraday-01-13'!$A$1:$F$64,6,FALSE),IF(AND(K22&lt;&gt;"",K26&lt;&gt;""),VLOOKUP(K22,FlatList!$B$3:$E$40,3,FALSE),"")))</f>
        <v/>
      </c>
      <c r="M24" s="26" t="str">
        <f>IF(K24&lt;&gt;"",VLOOKUP(K24,FlatList!$B$3:$E$40,4,FALSE),"")</f>
        <v/>
      </c>
      <c r="N24" s="26" t="str">
        <f>IF(ISNUMBER(M24),"Sep17",IF(N23="Sep17","Jun17",IF(N23="Jun17","Mar17",IF(N23="Mar17","Dec16",""))))</f>
        <v>Dec16</v>
      </c>
      <c r="O24" s="28">
        <f>FlatList!I27</f>
        <v>0.28999999999999998</v>
      </c>
      <c r="P24" s="28">
        <f>FlatList!M27</f>
        <v>0.35</v>
      </c>
      <c r="Q24" s="30">
        <f t="shared" si="0"/>
        <v>0.2068965517241379</v>
      </c>
    </row>
    <row r="25" spans="3:17" x14ac:dyDescent="0.2">
      <c r="C25" s="31" t="str">
        <f>FlatList!B8</f>
        <v>FAST</v>
      </c>
      <c r="D25" s="39" t="str">
        <f>IF(C25&lt;&gt;"",VLOOKUP(C25,FlatList!$B$3:$E$40,2,FALSE),IF(AND(C24&lt;&gt;"",C26=""),VLOOKUP(C24,'watchlist-stocks-intraday-01-13'!$A$1:$F$64,6,FALSE),IF(AND(C23&lt;&gt;"",C27&lt;&gt;""),VLOOKUP(C23,FlatList!$B$3:$E$40,3,FALSE),"")))</f>
        <v>Fastenal</v>
      </c>
      <c r="E25" s="32">
        <f>IF(C25&lt;&gt;"",VLOOKUP(C25,FlatList!$B$3:$E$40,4,FALSE),"")</f>
        <v>0.45</v>
      </c>
      <c r="F25" s="32" t="str">
        <f>IF(ISNUMBER(E25),"Sep17",IF(F24="Sep17","Jun17",IF(F24="Jun17","Mar17",IF(F24="Mar17","Dec16",""))))</f>
        <v>Sep17</v>
      </c>
      <c r="G25" s="33">
        <f>FlatList!F8</f>
        <v>0.5</v>
      </c>
      <c r="H25" s="33">
        <f>FlatList!J8</f>
        <v>0.5</v>
      </c>
      <c r="I25" s="34">
        <f t="shared" si="1"/>
        <v>0</v>
      </c>
      <c r="K25" s="32" t="str">
        <f>FlatList!B28</f>
        <v>F</v>
      </c>
      <c r="L25" s="42" t="str">
        <f>IF(K25&lt;&gt;"",VLOOKUP(K25,FlatList!$B$3:$E$40,2,FALSE),IF(AND(K24&lt;&gt;"",K26=""),VLOOKUP(K24,'watchlist-stocks-intraday-01-13'!$A$1:$F$64,6,FALSE),IF(AND(K23&lt;&gt;"",K27&lt;&gt;""),VLOOKUP(K23,FlatList!$B$3:$E$40,3,FALSE),"")))</f>
        <v>Ford</v>
      </c>
      <c r="M25" s="32">
        <f>IF(K25&lt;&gt;"",VLOOKUP(K25,FlatList!$B$3:$E$40,4,FALSE),"")</f>
        <v>0.44</v>
      </c>
      <c r="N25" s="32" t="str">
        <f>IF(ISNUMBER(M25),"Sep17",IF(N24="Sep17","Jun17",IF(N24="Jun17","Mar17",IF(N24="Mar17","Dec16",""))))</f>
        <v>Sep17</v>
      </c>
      <c r="O25" s="33">
        <f>FlatList!F28</f>
        <v>0.33</v>
      </c>
      <c r="P25" s="33">
        <f>FlatList!J28</f>
        <v>0.43</v>
      </c>
      <c r="Q25" s="34">
        <f t="shared" si="0"/>
        <v>0.30303030303030298</v>
      </c>
    </row>
    <row r="26" spans="3:17" x14ac:dyDescent="0.2">
      <c r="D26" s="38">
        <f>IF(C26&lt;&gt;"",VLOOKUP(C26,FlatList!$B$3:$E$40,2,FALSE),IF(AND(C25&lt;&gt;"",C27=""),VLOOKUP(C25,'watchlist-stocks-intraday-01-13'!$A$1:$F$64,6,FALSE),IF(AND(C24&lt;&gt;"",C28&lt;&gt;""),VLOOKUP(C24,FlatList!$B$3:$E$40,3,FALSE),"")))</f>
        <v>43117</v>
      </c>
      <c r="E26" s="26" t="str">
        <f>IF(C26&lt;&gt;"",VLOOKUP(C26,FlatList!$B$3:$E$40,4,FALSE),"")</f>
        <v/>
      </c>
      <c r="F26" s="26" t="str">
        <f>IF(ISNUMBER(E26),"Sep17",IF(F25="Sep17","Jun17",IF(F25="Jun17","Mar17",IF(F25="Mar17","Dec16",""))))</f>
        <v>Jun17</v>
      </c>
      <c r="G26" s="28">
        <f>FlatList!G8</f>
        <v>0.5</v>
      </c>
      <c r="H26" s="28">
        <f>FlatList!K8</f>
        <v>0.52</v>
      </c>
      <c r="I26" s="30">
        <f t="shared" si="1"/>
        <v>4.0000000000000036E-2</v>
      </c>
      <c r="L26" s="41">
        <f>IF(K26&lt;&gt;"",VLOOKUP(K26,FlatList!$B$3:$E$40,2,FALSE),IF(AND(K25&lt;&gt;"",K27=""),VLOOKUP(K25,'watchlist-stocks-intraday-01-13'!$A$1:$F$64,6,FALSE),IF(AND(K24&lt;&gt;"",K28&lt;&gt;""),VLOOKUP(K24,FlatList!$B$3:$E$40,3,FALSE),"")))</f>
        <v>43124</v>
      </c>
      <c r="M26" s="26" t="str">
        <f>IF(K26&lt;&gt;"",VLOOKUP(K26,FlatList!$B$3:$E$40,4,FALSE),"")</f>
        <v/>
      </c>
      <c r="N26" s="26" t="str">
        <f>IF(ISNUMBER(M26),"Sep17",IF(N25="Sep17","Jun17",IF(N25="Jun17","Mar17",IF(N25="Mar17","Dec16",""))))</f>
        <v>Jun17</v>
      </c>
      <c r="O26" s="28">
        <f>FlatList!G28</f>
        <v>0.44</v>
      </c>
      <c r="P26" s="28">
        <f>FlatList!K28</f>
        <v>0.56000000000000005</v>
      </c>
      <c r="Q26" s="30">
        <f t="shared" si="0"/>
        <v>0.27272727272727293</v>
      </c>
    </row>
    <row r="27" spans="3:17" x14ac:dyDescent="0.2">
      <c r="D27" s="38" t="str">
        <f>IF(C27&lt;&gt;"",VLOOKUP(C27,FlatList!$B$3:$E$40,2,FALSE),IF(AND(C26&lt;&gt;"",C28=""),VLOOKUP(C26,'watchlist-stocks-intraday-01-13'!$A$1:$F$64,6,FALSE),IF(AND(C25&lt;&gt;"",C29&lt;&gt;""),VLOOKUP(C25,FlatList!$B$3:$E$40,3,FALSE),"")))</f>
        <v>Industrials</v>
      </c>
      <c r="E27" s="26" t="str">
        <f>IF(C27&lt;&gt;"",VLOOKUP(C27,FlatList!$B$3:$E$40,4,FALSE),"")</f>
        <v/>
      </c>
      <c r="F27" s="26" t="str">
        <f>IF(ISNUMBER(E27),"Sep17",IF(F26="Sep17","Jun17",IF(F26="Jun17","Mar17",IF(F26="Mar17","Dec16",""))))</f>
        <v>Mar17</v>
      </c>
      <c r="G27" s="28">
        <f>FlatList!H8</f>
        <v>0.46</v>
      </c>
      <c r="H27" s="28">
        <f>FlatList!L8</f>
        <v>0.46</v>
      </c>
      <c r="I27" s="30">
        <f t="shared" si="1"/>
        <v>0</v>
      </c>
      <c r="L27" s="41" t="str">
        <f>IF(K27&lt;&gt;"",VLOOKUP(K27,FlatList!$B$3:$E$40,2,FALSE),IF(AND(K26&lt;&gt;"",K28=""),VLOOKUP(K26,'watchlist-stocks-intraday-01-13'!$A$1:$F$64,6,FALSE),IF(AND(K25&lt;&gt;"",K29&lt;&gt;""),VLOOKUP(K25,FlatList!$B$3:$E$40,3,FALSE),"")))</f>
        <v>Autos</v>
      </c>
      <c r="M27" s="26" t="str">
        <f>IF(K27&lt;&gt;"",VLOOKUP(K27,FlatList!$B$3:$E$40,4,FALSE),"")</f>
        <v/>
      </c>
      <c r="N27" s="26" t="str">
        <f>IF(ISNUMBER(M27),"Sep17",IF(N26="Sep17","Jun17",IF(N26="Jun17","Mar17",IF(N26="Mar17","Dec16",""))))</f>
        <v>Mar17</v>
      </c>
      <c r="O27" s="28">
        <f>FlatList!H28</f>
        <v>0.34</v>
      </c>
      <c r="P27" s="28">
        <f>FlatList!L28</f>
        <v>0.39</v>
      </c>
      <c r="Q27" s="30">
        <f t="shared" si="0"/>
        <v>0.14705882352941169</v>
      </c>
    </row>
    <row r="28" spans="3:17" x14ac:dyDescent="0.2">
      <c r="D28" s="38" t="str">
        <f>IF(C28&lt;&gt;"",VLOOKUP(C28,FlatList!$B$3:$E$40,2,FALSE),IF(AND(C27&lt;&gt;"",C29=""),VLOOKUP(C27,'watchlist-stocks-intraday-01-13'!$A$1:$F$64,6,FALSE),IF(AND(C26&lt;&gt;"",C30&lt;&gt;""),VLOOKUP(C26,FlatList!$B$3:$E$40,3,FALSE),"")))</f>
        <v/>
      </c>
      <c r="E28" s="26" t="str">
        <f>IF(C28&lt;&gt;"",VLOOKUP(C28,FlatList!$B$3:$E$40,4,FALSE),"")</f>
        <v/>
      </c>
      <c r="F28" s="26" t="str">
        <f>IF(ISNUMBER(E28),"Sep17",IF(F27="Sep17","Jun17",IF(F27="Jun17","Mar17",IF(F27="Mar17","Dec16",""))))</f>
        <v>Dec16</v>
      </c>
      <c r="G28" s="28">
        <f>FlatList!I8</f>
        <v>0.38</v>
      </c>
      <c r="H28" s="28">
        <f>FlatList!M8</f>
        <v>0.4</v>
      </c>
      <c r="I28" s="30">
        <f t="shared" si="1"/>
        <v>5.2631578947368363E-2</v>
      </c>
      <c r="L28" s="41" t="str">
        <f>IF(K28&lt;&gt;"",VLOOKUP(K28,FlatList!$B$3:$E$40,2,FALSE),IF(AND(K27&lt;&gt;"",K29=""),VLOOKUP(K27,'watchlist-stocks-intraday-01-13'!$A$1:$F$64,6,FALSE),IF(AND(K26&lt;&gt;"",K30&lt;&gt;""),VLOOKUP(K26,FlatList!$B$3:$E$40,3,FALSE),"")))</f>
        <v/>
      </c>
      <c r="M28" s="26" t="str">
        <f>IF(K28&lt;&gt;"",VLOOKUP(K28,FlatList!$B$3:$E$40,4,FALSE),"")</f>
        <v/>
      </c>
      <c r="N28" s="26" t="str">
        <f>IF(ISNUMBER(M28),"Sep17",IF(N27="Sep17","Jun17",IF(N27="Jun17","Mar17",IF(N27="Mar17","Dec16",""))))</f>
        <v>Dec16</v>
      </c>
      <c r="O28" s="28">
        <f>FlatList!I28</f>
        <v>0.32</v>
      </c>
      <c r="P28" s="28">
        <f>FlatList!M28</f>
        <v>0.3</v>
      </c>
      <c r="Q28" s="30">
        <f t="shared" si="0"/>
        <v>-6.25E-2</v>
      </c>
    </row>
    <row r="29" spans="3:17" x14ac:dyDescent="0.2">
      <c r="C29" s="31" t="str">
        <f>FlatList!B9</f>
        <v>HOMB</v>
      </c>
      <c r="D29" s="39" t="str">
        <f>IF(C29&lt;&gt;"",VLOOKUP(C29,FlatList!$B$3:$E$40,2,FALSE),IF(AND(C28&lt;&gt;"",C30=""),VLOOKUP(C28,'watchlist-stocks-intraday-01-13'!$A$1:$F$64,6,FALSE),IF(AND(C27&lt;&gt;"",C31&lt;&gt;""),VLOOKUP(C27,FlatList!$B$3:$E$40,3,FALSE),"")))</f>
        <v>Home BancShares</v>
      </c>
      <c r="E29" s="32">
        <f>IF(C29&lt;&gt;"",VLOOKUP(C29,FlatList!$B$3:$E$40,4,FALSE),"")</f>
        <v>0.34</v>
      </c>
      <c r="F29" s="32" t="str">
        <f>IF(ISNUMBER(E29),"Sep17",IF(F28="Sep17","Jun17",IF(F28="Jun17","Mar17",IF(F28="Mar17","Dec16",""))))</f>
        <v>Sep17</v>
      </c>
      <c r="G29" s="33">
        <f>FlatList!F9</f>
        <v>0.33</v>
      </c>
      <c r="H29" s="33">
        <f>FlatList!J9</f>
        <v>0.32</v>
      </c>
      <c r="I29" s="34">
        <f t="shared" si="1"/>
        <v>-3.0303030303030276E-2</v>
      </c>
      <c r="K29" s="32" t="str">
        <f>FlatList!B29</f>
        <v>ITW</v>
      </c>
      <c r="L29" s="42" t="str">
        <f>IF(K29&lt;&gt;"",VLOOKUP(K29,FlatList!$B$3:$E$40,2,FALSE),IF(AND(K28&lt;&gt;"",K30=""),VLOOKUP(K28,'watchlist-stocks-intraday-01-13'!$A$1:$F$64,6,FALSE),IF(AND(K27&lt;&gt;"",K31&lt;&gt;""),VLOOKUP(K27,FlatList!$B$3:$E$40,3,FALSE),"")))</f>
        <v>Illinois Tool Works</v>
      </c>
      <c r="M29" s="32">
        <f>IF(K29&lt;&gt;"",VLOOKUP(K29,FlatList!$B$3:$E$40,4,FALSE),"")</f>
        <v>1.62</v>
      </c>
      <c r="N29" s="32" t="str">
        <f>IF(ISNUMBER(M29),"Sep17",IF(N28="Sep17","Jun17",IF(N28="Jun17","Mar17",IF(N28="Mar17","Dec16",""))))</f>
        <v>Sep17</v>
      </c>
      <c r="O29" s="33">
        <f>FlatList!F29</f>
        <v>1.65</v>
      </c>
      <c r="P29" s="33">
        <f>FlatList!J29</f>
        <v>1.71</v>
      </c>
      <c r="Q29" s="34">
        <f t="shared" si="0"/>
        <v>3.6363636363636376E-2</v>
      </c>
    </row>
    <row r="30" spans="3:17" x14ac:dyDescent="0.2">
      <c r="D30" s="38">
        <f>IF(C30&lt;&gt;"",VLOOKUP(C30,FlatList!$B$3:$E$40,2,FALSE),IF(AND(C29&lt;&gt;"",C31=""),VLOOKUP(C29,'watchlist-stocks-intraday-01-13'!$A$1:$F$64,6,FALSE),IF(AND(C28&lt;&gt;"",C32&lt;&gt;""),VLOOKUP(C28,FlatList!$B$3:$E$40,3,FALSE),"")))</f>
        <v>43118</v>
      </c>
      <c r="E30" s="26" t="str">
        <f>IF(C30&lt;&gt;"",VLOOKUP(C30,FlatList!$B$3:$E$40,4,FALSE),"")</f>
        <v/>
      </c>
      <c r="F30" s="26" t="str">
        <f>IF(ISNUMBER(E30),"Sep17",IF(F29="Sep17","Jun17",IF(F29="Jun17","Mar17",IF(F29="Mar17","Dec16",""))))</f>
        <v>Jun17</v>
      </c>
      <c r="G30" s="28">
        <f>FlatList!G9</f>
        <v>0.33</v>
      </c>
      <c r="H30" s="28">
        <f>FlatList!K9</f>
        <v>0.35</v>
      </c>
      <c r="I30" s="30">
        <f t="shared" si="1"/>
        <v>6.0606060606060552E-2</v>
      </c>
      <c r="L30" s="41">
        <f>IF(K30&lt;&gt;"",VLOOKUP(K30,FlatList!$B$3:$E$40,2,FALSE),IF(AND(K29&lt;&gt;"",K31=""),VLOOKUP(K29,'watchlist-stocks-intraday-01-13'!$A$1:$F$64,6,FALSE),IF(AND(K28&lt;&gt;"",K32&lt;&gt;""),VLOOKUP(K28,FlatList!$B$3:$E$40,3,FALSE),"")))</f>
        <v>43124</v>
      </c>
      <c r="M30" s="26" t="str">
        <f>IF(K30&lt;&gt;"",VLOOKUP(K30,FlatList!$B$3:$E$40,4,FALSE),"")</f>
        <v/>
      </c>
      <c r="N30" s="26" t="str">
        <f>IF(ISNUMBER(M30),"Sep17",IF(N29="Sep17","Jun17",IF(N29="Jun17","Mar17",IF(N29="Mar17","Dec16",""))))</f>
        <v>Jun17</v>
      </c>
      <c r="O30" s="28">
        <f>FlatList!G29</f>
        <v>1.63</v>
      </c>
      <c r="P30" s="28">
        <f>FlatList!K29</f>
        <v>1.66</v>
      </c>
      <c r="Q30" s="30">
        <f t="shared" si="0"/>
        <v>1.8404907975460238E-2</v>
      </c>
    </row>
    <row r="31" spans="3:17" x14ac:dyDescent="0.2">
      <c r="D31" s="38" t="str">
        <f>IF(C31&lt;&gt;"",VLOOKUP(C31,FlatList!$B$3:$E$40,2,FALSE),IF(AND(C30&lt;&gt;"",C32=""),VLOOKUP(C30,'watchlist-stocks-intraday-01-13'!$A$1:$F$64,6,FALSE),IF(AND(C29&lt;&gt;"",C33&lt;&gt;""),VLOOKUP(C29,FlatList!$B$3:$E$40,3,FALSE),"")))</f>
        <v>Home Loans</v>
      </c>
      <c r="E31" s="26" t="str">
        <f>IF(C31&lt;&gt;"",VLOOKUP(C31,FlatList!$B$3:$E$40,4,FALSE),"")</f>
        <v/>
      </c>
      <c r="F31" s="26" t="str">
        <f>IF(ISNUMBER(E31),"Sep17",IF(F30="Sep17","Jun17",IF(F30="Jun17","Mar17",IF(F30="Mar17","Dec16",""))))</f>
        <v>Mar17</v>
      </c>
      <c r="G31" s="28">
        <f>FlatList!H9</f>
        <v>0.32</v>
      </c>
      <c r="H31" s="28">
        <f>FlatList!L9</f>
        <v>0.33</v>
      </c>
      <c r="I31" s="30">
        <f t="shared" si="1"/>
        <v>3.125E-2</v>
      </c>
      <c r="L31" s="41" t="str">
        <f>IF(K31&lt;&gt;"",VLOOKUP(K31,FlatList!$B$3:$E$40,2,FALSE),IF(AND(K30&lt;&gt;"",K32=""),VLOOKUP(K30,'watchlist-stocks-intraday-01-13'!$A$1:$F$64,6,FALSE),IF(AND(K29&lt;&gt;"",K33&lt;&gt;""),VLOOKUP(K29,FlatList!$B$3:$E$40,3,FALSE),"")))</f>
        <v>Manufacturing Prod</v>
      </c>
      <c r="M31" s="26" t="str">
        <f>IF(K31&lt;&gt;"",VLOOKUP(K31,FlatList!$B$3:$E$40,4,FALSE),"")</f>
        <v/>
      </c>
      <c r="N31" s="26" t="str">
        <f>IF(ISNUMBER(M31),"Sep17",IF(N30="Sep17","Jun17",IF(N30="Jun17","Mar17",IF(N30="Mar17","Dec16",""))))</f>
        <v>Mar17</v>
      </c>
      <c r="O31" s="28">
        <f>FlatList!H29</f>
        <v>1.45</v>
      </c>
      <c r="P31" s="28">
        <f>FlatList!L29</f>
        <v>1.54</v>
      </c>
      <c r="Q31" s="30">
        <f t="shared" si="0"/>
        <v>6.2068965517241503E-2</v>
      </c>
    </row>
    <row r="32" spans="3:17" x14ac:dyDescent="0.2">
      <c r="D32" s="38" t="str">
        <f>IF(C32&lt;&gt;"",VLOOKUP(C32,FlatList!$B$3:$E$40,2,FALSE),IF(AND(C31&lt;&gt;"",C33=""),VLOOKUP(C31,'watchlist-stocks-intraday-01-13'!$A$1:$F$64,6,FALSE),IF(AND(C30&lt;&gt;"",C34&lt;&gt;""),VLOOKUP(C30,FlatList!$B$3:$E$40,3,FALSE),"")))</f>
        <v/>
      </c>
      <c r="E32" s="26" t="str">
        <f>IF(C32&lt;&gt;"",VLOOKUP(C32,FlatList!$B$3:$E$40,4,FALSE),"")</f>
        <v/>
      </c>
      <c r="F32" s="26" t="str">
        <f>IF(ISNUMBER(E32),"Sep17",IF(F31="Sep17","Jun17",IF(F31="Jun17","Mar17",IF(F31="Mar17","Dec16",""))))</f>
        <v>Dec16</v>
      </c>
      <c r="G32" s="28">
        <f>FlatList!I9</f>
        <v>0.33</v>
      </c>
      <c r="H32" s="28">
        <f>FlatList!M9</f>
        <v>0.35</v>
      </c>
      <c r="I32" s="30">
        <f t="shared" si="1"/>
        <v>6.0606060606060552E-2</v>
      </c>
      <c r="L32" s="41" t="str">
        <f>IF(K32&lt;&gt;"",VLOOKUP(K32,FlatList!$B$3:$E$40,2,FALSE),IF(AND(K31&lt;&gt;"",K33=""),VLOOKUP(K31,'watchlist-stocks-intraday-01-13'!$A$1:$F$64,6,FALSE),IF(AND(K30&lt;&gt;"",K34&lt;&gt;""),VLOOKUP(K30,FlatList!$B$3:$E$40,3,FALSE),"")))</f>
        <v/>
      </c>
      <c r="M32" s="26" t="str">
        <f>IF(K32&lt;&gt;"",VLOOKUP(K32,FlatList!$B$3:$E$40,4,FALSE),"")</f>
        <v/>
      </c>
      <c r="N32" s="26" t="str">
        <f>IF(ISNUMBER(M32),"Sep17",IF(N31="Sep17","Jun17",IF(N31="Jun17","Mar17",IF(N31="Mar17","Dec16",""))))</f>
        <v>Dec16</v>
      </c>
      <c r="O32" s="28">
        <f>FlatList!I29</f>
        <v>1.37</v>
      </c>
      <c r="P32" s="28">
        <f>FlatList!M29</f>
        <v>1.39</v>
      </c>
      <c r="Q32" s="30">
        <f t="shared" si="0"/>
        <v>1.4598540145985162E-2</v>
      </c>
    </row>
    <row r="33" spans="3:17" x14ac:dyDescent="0.2">
      <c r="C33" s="31" t="str">
        <f>FlatList!B10</f>
        <v>IBKC</v>
      </c>
      <c r="D33" s="39" t="str">
        <f>IF(C33&lt;&gt;"",VLOOKUP(C33,FlatList!$B$3:$E$40,2,FALSE),IF(AND(C32&lt;&gt;"",C34=""),VLOOKUP(C32,'watchlist-stocks-intraday-01-13'!$A$1:$F$64,6,FALSE),IF(AND(C31&lt;&gt;"",C35&lt;&gt;""),VLOOKUP(C31,FlatList!$B$3:$E$40,3,FALSE),"")))</f>
        <v>Iberiabank</v>
      </c>
      <c r="E33" s="32">
        <f>IF(C33&lt;&gt;"",VLOOKUP(C33,FlatList!$B$3:$E$40,4,FALSE),"")</f>
        <v>1.26</v>
      </c>
      <c r="F33" s="32" t="str">
        <f>IF(ISNUMBER(E33),"Sep17",IF(F32="Sep17","Jun17",IF(F32="Jun17","Mar17",IF(F32="Mar17","Dec16",""))))</f>
        <v>Sep17</v>
      </c>
      <c r="G33" s="33">
        <f>FlatList!F10</f>
        <v>1.1299999999999999</v>
      </c>
      <c r="H33" s="33">
        <f>FlatList!J10</f>
        <v>1</v>
      </c>
      <c r="I33" s="34">
        <f t="shared" si="1"/>
        <v>-0.11504424778761058</v>
      </c>
      <c r="K33" s="32" t="str">
        <f>FlatList!B30</f>
        <v>CMCSA</v>
      </c>
      <c r="L33" s="42" t="str">
        <f>IF(K33&lt;&gt;"",VLOOKUP(K33,FlatList!$B$3:$E$40,2,FALSE),IF(AND(K32&lt;&gt;"",K34=""),VLOOKUP(K32,'watchlist-stocks-intraday-01-13'!$A$1:$F$64,6,FALSE),IF(AND(K31&lt;&gt;"",K35&lt;&gt;""),VLOOKUP(K31,FlatList!$B$3:$E$40,3,FALSE),"")))</f>
        <v xml:space="preserve">Comcast </v>
      </c>
      <c r="M33" s="32">
        <f>IF(K33&lt;&gt;"",VLOOKUP(K33,FlatList!$B$3:$E$40,4,FALSE),"")</f>
        <v>0.47</v>
      </c>
      <c r="N33" s="32" t="str">
        <f>IF(ISNUMBER(M33),"Sep17",IF(N32="Sep17","Jun17",IF(N32="Jun17","Mar17",IF(N32="Mar17","Dec16",""))))</f>
        <v>Sep17</v>
      </c>
      <c r="O33" s="33">
        <f>FlatList!F30</f>
        <v>0.49</v>
      </c>
      <c r="P33" s="33">
        <f>FlatList!J30</f>
        <v>0.52</v>
      </c>
      <c r="Q33" s="34">
        <f t="shared" si="0"/>
        <v>6.1224489795918435E-2</v>
      </c>
    </row>
    <row r="34" spans="3:17" x14ac:dyDescent="0.2">
      <c r="D34" s="38">
        <f>IF(C34&lt;&gt;"",VLOOKUP(C34,FlatList!$B$3:$E$40,2,FALSE),IF(AND(C33&lt;&gt;"",C35=""),VLOOKUP(C33,'watchlist-stocks-intraday-01-13'!$A$1:$F$64,6,FALSE),IF(AND(C32&lt;&gt;"",C36&lt;&gt;""),VLOOKUP(C32,FlatList!$B$3:$E$40,3,FALSE),"")))</f>
        <v>43125</v>
      </c>
      <c r="E34" s="26" t="str">
        <f>IF(C34&lt;&gt;"",VLOOKUP(C34,FlatList!$B$3:$E$40,4,FALSE),"")</f>
        <v/>
      </c>
      <c r="F34" s="26" t="str">
        <f>IF(ISNUMBER(E34),"Sep17",IF(F33="Sep17","Jun17",IF(F33="Jun17","Mar17",IF(F33="Mar17","Dec16",""))))</f>
        <v>Jun17</v>
      </c>
      <c r="G34" s="28">
        <f>FlatList!G10</f>
        <v>1.1200000000000001</v>
      </c>
      <c r="H34" s="28">
        <f>FlatList!K10</f>
        <v>1.1000000000000001</v>
      </c>
      <c r="I34" s="30">
        <f t="shared" si="1"/>
        <v>-1.7857142857142905E-2</v>
      </c>
      <c r="L34" s="41">
        <f>IF(K34&lt;&gt;"",VLOOKUP(K34,FlatList!$B$3:$E$40,2,FALSE),IF(AND(K33&lt;&gt;"",K35=""),VLOOKUP(K33,'watchlist-stocks-intraday-01-13'!$A$1:$F$64,6,FALSE),IF(AND(K32&lt;&gt;"",K36&lt;&gt;""),VLOOKUP(K32,FlatList!$B$3:$E$40,3,FALSE),"")))</f>
        <v>43124</v>
      </c>
      <c r="M34" s="26" t="str">
        <f>IF(K34&lt;&gt;"",VLOOKUP(K34,FlatList!$B$3:$E$40,4,FALSE),"")</f>
        <v/>
      </c>
      <c r="N34" s="26" t="str">
        <f>IF(ISNUMBER(M34),"Sep17",IF(N33="Sep17","Jun17",IF(N33="Jun17","Mar17",IF(N33="Mar17","Dec16",""))))</f>
        <v>Jun17</v>
      </c>
      <c r="O34" s="28">
        <f>FlatList!G30</f>
        <v>0.48</v>
      </c>
      <c r="P34" s="28">
        <f>FlatList!K30</f>
        <v>0.52</v>
      </c>
      <c r="Q34" s="30">
        <f t="shared" si="0"/>
        <v>8.3333333333333481E-2</v>
      </c>
    </row>
    <row r="35" spans="3:17" x14ac:dyDescent="0.2">
      <c r="D35" s="38" t="str">
        <f>IF(C35&lt;&gt;"",VLOOKUP(C35,FlatList!$B$3:$E$40,2,FALSE),IF(AND(C34&lt;&gt;"",C36=""),VLOOKUP(C34,'watchlist-stocks-intraday-01-13'!$A$1:$F$64,6,FALSE),IF(AND(C33&lt;&gt;"",C37&lt;&gt;""),VLOOKUP(C33,FlatList!$B$3:$E$40,3,FALSE),"")))</f>
        <v>Home Loans</v>
      </c>
      <c r="E35" s="26" t="str">
        <f>IF(C35&lt;&gt;"",VLOOKUP(C35,FlatList!$B$3:$E$40,4,FALSE),"")</f>
        <v/>
      </c>
      <c r="F35" s="26" t="str">
        <f>IF(ISNUMBER(E35),"Sep17",IF(F34="Sep17","Jun17",IF(F34="Jun17","Mar17",IF(F34="Mar17","Dec16",""))))</f>
        <v>Mar17</v>
      </c>
      <c r="G35" s="28">
        <f>FlatList!H10</f>
        <v>0.97</v>
      </c>
      <c r="H35" s="28">
        <f>FlatList!L10</f>
        <v>1.02</v>
      </c>
      <c r="I35" s="30">
        <f t="shared" si="1"/>
        <v>5.1546391752577359E-2</v>
      </c>
      <c r="L35" s="41" t="str">
        <f>IF(K35&lt;&gt;"",VLOOKUP(K35,FlatList!$B$3:$E$40,2,FALSE),IF(AND(K34&lt;&gt;"",K36=""),VLOOKUP(K34,'watchlist-stocks-intraday-01-13'!$A$1:$F$64,6,FALSE),IF(AND(K33&lt;&gt;"",K37&lt;&gt;""),VLOOKUP(K33,FlatList!$B$3:$E$40,3,FALSE),"")))</f>
        <v>Telecomunications</v>
      </c>
      <c r="M35" s="26" t="str">
        <f>IF(K35&lt;&gt;"",VLOOKUP(K35,FlatList!$B$3:$E$40,4,FALSE),"")</f>
        <v/>
      </c>
      <c r="N35" s="26" t="str">
        <f>IF(ISNUMBER(M35),"Sep17",IF(N34="Sep17","Jun17",IF(N34="Jun17","Mar17",IF(N34="Mar17","Dec16",""))))</f>
        <v>Mar17</v>
      </c>
      <c r="O35" s="28">
        <f>FlatList!H30</f>
        <v>0.44</v>
      </c>
      <c r="P35" s="28">
        <f>FlatList!L30</f>
        <v>0.53</v>
      </c>
      <c r="Q35" s="30">
        <f t="shared" si="0"/>
        <v>0.20454545454545459</v>
      </c>
    </row>
    <row r="36" spans="3:17" x14ac:dyDescent="0.2">
      <c r="D36" s="38" t="str">
        <f>IF(C36&lt;&gt;"",VLOOKUP(C36,FlatList!$B$3:$E$40,2,FALSE),IF(AND(C35&lt;&gt;"",C37=""),VLOOKUP(C35,'watchlist-stocks-intraday-01-13'!$A$1:$F$64,6,FALSE),IF(AND(C34&lt;&gt;"",C38&lt;&gt;""),VLOOKUP(C34,FlatList!$B$3:$E$40,3,FALSE),"")))</f>
        <v/>
      </c>
      <c r="E36" s="26" t="str">
        <f>IF(C36&lt;&gt;"",VLOOKUP(C36,FlatList!$B$3:$E$40,4,FALSE),"")</f>
        <v/>
      </c>
      <c r="F36" s="26" t="str">
        <f>IF(ISNUMBER(E36),"Sep17",IF(F35="Sep17","Jun17",IF(F35="Jun17","Mar17",IF(F35="Mar17","Dec16",""))))</f>
        <v>Dec16</v>
      </c>
      <c r="G36" s="28">
        <f>FlatList!I10</f>
        <v>1.1399999999999999</v>
      </c>
      <c r="H36" s="28">
        <f>FlatList!M10</f>
        <v>1.1599999999999999</v>
      </c>
      <c r="I36" s="30">
        <f t="shared" si="1"/>
        <v>1.7543859649122862E-2</v>
      </c>
      <c r="L36" s="41" t="str">
        <f>IF(K36&lt;&gt;"",VLOOKUP(K36,FlatList!$B$3:$E$40,2,FALSE),IF(AND(K35&lt;&gt;"",K37=""),VLOOKUP(K35,'watchlist-stocks-intraday-01-13'!$A$1:$F$64,6,FALSE),IF(AND(K34&lt;&gt;"",K38&lt;&gt;""),VLOOKUP(K34,FlatList!$B$3:$E$40,3,FALSE),"")))</f>
        <v/>
      </c>
      <c r="M36" s="26" t="str">
        <f>IF(K36&lt;&gt;"",VLOOKUP(K36,FlatList!$B$3:$E$40,4,FALSE),"")</f>
        <v/>
      </c>
      <c r="N36" s="26" t="str">
        <f>IF(ISNUMBER(M36),"Sep17",IF(N35="Sep17","Jun17",IF(N35="Jun17","Mar17",IF(N35="Mar17","Dec16",""))))</f>
        <v>Dec16</v>
      </c>
      <c r="O36" s="28">
        <f>FlatList!I30</f>
        <v>0.44</v>
      </c>
      <c r="P36" s="28">
        <f>FlatList!M30</f>
        <v>0.44</v>
      </c>
      <c r="Q36" s="30">
        <f t="shared" si="0"/>
        <v>0</v>
      </c>
    </row>
    <row r="37" spans="3:17" x14ac:dyDescent="0.2">
      <c r="C37" s="31" t="str">
        <f>FlatList!B11</f>
        <v>TEAM</v>
      </c>
      <c r="D37" s="39" t="str">
        <f>IF(C37&lt;&gt;"",VLOOKUP(C37,FlatList!$B$3:$E$40,2,FALSE),IF(AND(C36&lt;&gt;"",C38=""),VLOOKUP(C36,'watchlist-stocks-intraday-01-13'!$A$1:$F$64,6,FALSE),IF(AND(C35&lt;&gt;"",C39&lt;&gt;""),VLOOKUP(C35,FlatList!$B$3:$E$40,3,FALSE),"")))</f>
        <v>Atlassian Corp.</v>
      </c>
      <c r="E37" s="32">
        <f>IF(C37&lt;&gt;"",VLOOKUP(C37,FlatList!$B$3:$E$40,4,FALSE),"")</f>
        <v>-0.2</v>
      </c>
      <c r="F37" s="32" t="str">
        <f>IF(ISNUMBER(E37),"Sep17",IF(F36="Sep17","Jun17",IF(F36="Jun17","Mar17",IF(F36="Mar17","Dec16",""))))</f>
        <v>Sep17</v>
      </c>
      <c r="G37" s="33">
        <f>FlatList!F11</f>
        <v>-0.05</v>
      </c>
      <c r="H37" s="33">
        <f>FlatList!J11</f>
        <v>-0.01</v>
      </c>
      <c r="I37" s="34">
        <f t="shared" si="1"/>
        <v>0.8</v>
      </c>
      <c r="K37" s="32" t="str">
        <f>FlatList!B31</f>
        <v>RES</v>
      </c>
      <c r="L37" s="42" t="str">
        <f>IF(K37&lt;&gt;"",VLOOKUP(K37,FlatList!$B$3:$E$40,2,FALSE),IF(AND(K36&lt;&gt;"",K38=""),VLOOKUP(K36,'watchlist-stocks-intraday-01-13'!$A$1:$F$64,6,FALSE),IF(AND(K35&lt;&gt;"",K39&lt;&gt;""),VLOOKUP(K35,FlatList!$B$3:$E$40,3,FALSE),"")))</f>
        <v xml:space="preserve">RPC Inc. </v>
      </c>
      <c r="M37" s="32">
        <f>IF(K37&lt;&gt;"",VLOOKUP(K37,FlatList!$B$3:$E$40,4,FALSE),"")</f>
        <v>0.33</v>
      </c>
      <c r="N37" s="32" t="str">
        <f>IF(ISNUMBER(M37),"Sep17",IF(N36="Sep17","Jun17",IF(N36="Jun17","Mar17",IF(N36="Mar17","Dec16",""))))</f>
        <v>Sep17</v>
      </c>
      <c r="O37" s="33">
        <f>FlatList!F31</f>
        <v>0.28000000000000003</v>
      </c>
      <c r="P37" s="33">
        <f>FlatList!J31</f>
        <v>0.28000000000000003</v>
      </c>
      <c r="Q37" s="34">
        <f t="shared" si="0"/>
        <v>0</v>
      </c>
    </row>
    <row r="38" spans="3:17" x14ac:dyDescent="0.2">
      <c r="D38" s="38">
        <f>IF(C38&lt;&gt;"",VLOOKUP(C38,FlatList!$B$3:$E$40,2,FALSE),IF(AND(C37&lt;&gt;"",C39=""),VLOOKUP(C37,'watchlist-stocks-intraday-01-13'!$A$1:$F$64,6,FALSE),IF(AND(C36&lt;&gt;"",C40&lt;&gt;""),VLOOKUP(C36,FlatList!$B$3:$E$40,3,FALSE),"")))</f>
        <v>43118</v>
      </c>
      <c r="E38" s="26" t="str">
        <f>IF(C38&lt;&gt;"",VLOOKUP(C38,FlatList!$B$3:$E$40,4,FALSE),"")</f>
        <v/>
      </c>
      <c r="F38" s="26" t="str">
        <f>IF(ISNUMBER(E38),"Sep17",IF(F37="Sep17","Jun17",IF(F37="Jun17","Mar17",IF(F37="Mar17","Dec16",""))))</f>
        <v>Jun17</v>
      </c>
      <c r="G38" s="28">
        <f>FlatList!G11</f>
        <v>-7.0000000000000007E-2</v>
      </c>
      <c r="H38" s="28">
        <f>FlatList!K11</f>
        <v>-0.03</v>
      </c>
      <c r="I38" s="30">
        <f t="shared" si="1"/>
        <v>0.57142857142857151</v>
      </c>
      <c r="L38" s="41">
        <f>IF(K38&lt;&gt;"",VLOOKUP(K38,FlatList!$B$3:$E$40,2,FALSE),IF(AND(K37&lt;&gt;"",K39=""),VLOOKUP(K37,'watchlist-stocks-intraday-01-13'!$A$1:$F$64,6,FALSE),IF(AND(K36&lt;&gt;"",K40&lt;&gt;""),VLOOKUP(K36,FlatList!$B$3:$E$40,3,FALSE),"")))</f>
        <v>43124</v>
      </c>
      <c r="M38" s="26" t="str">
        <f>IF(K38&lt;&gt;"",VLOOKUP(K38,FlatList!$B$3:$E$40,4,FALSE),"")</f>
        <v/>
      </c>
      <c r="N38" s="26" t="str">
        <f>IF(ISNUMBER(M38),"Sep17",IF(N37="Sep17","Jun17",IF(N37="Jun17","Mar17",IF(N37="Mar17","Dec16",""))))</f>
        <v>Jun17</v>
      </c>
      <c r="O38" s="28">
        <f>FlatList!G31</f>
        <v>0.14000000000000001</v>
      </c>
      <c r="P38" s="28">
        <f>FlatList!K31</f>
        <v>0.2</v>
      </c>
      <c r="Q38" s="30">
        <f t="shared" si="0"/>
        <v>0.4285714285714286</v>
      </c>
    </row>
    <row r="39" spans="3:17" x14ac:dyDescent="0.2">
      <c r="D39" s="38" t="str">
        <f>IF(C39&lt;&gt;"",VLOOKUP(C39,FlatList!$B$3:$E$40,2,FALSE),IF(AND(C38&lt;&gt;"",C40=""),VLOOKUP(C38,'watchlist-stocks-intraday-01-13'!$A$1:$F$64,6,FALSE),IF(AND(C37&lt;&gt;"",C41&lt;&gt;""),VLOOKUP(C37,FlatList!$B$3:$E$40,3,FALSE),"")))</f>
        <v>Tech</v>
      </c>
      <c r="E39" s="26" t="str">
        <f>IF(C39&lt;&gt;"",VLOOKUP(C39,FlatList!$B$3:$E$40,4,FALSE),"")</f>
        <v/>
      </c>
      <c r="F39" s="26" t="str">
        <f>IF(ISNUMBER(E39),"Sep17",IF(F38="Sep17","Jun17",IF(F38="Jun17","Mar17",IF(F38="Mar17","Dec16",""))))</f>
        <v>Mar17</v>
      </c>
      <c r="G39" s="28">
        <f>FlatList!H11</f>
        <v>-0.1</v>
      </c>
      <c r="H39" s="28">
        <f>FlatList!L11</f>
        <v>-0.05</v>
      </c>
      <c r="I39" s="30">
        <f t="shared" si="1"/>
        <v>0.5</v>
      </c>
      <c r="L39" s="41" t="str">
        <f>IF(K39&lt;&gt;"",VLOOKUP(K39,FlatList!$B$3:$E$40,2,FALSE),IF(AND(K38&lt;&gt;"",K40=""),VLOOKUP(K38,'watchlist-stocks-intraday-01-13'!$A$1:$F$64,6,FALSE),IF(AND(K37&lt;&gt;"",K41&lt;&gt;""),VLOOKUP(K37,FlatList!$B$3:$E$40,3,FALSE),"")))</f>
        <v>Oil Field Services</v>
      </c>
      <c r="M39" s="26" t="str">
        <f>IF(K39&lt;&gt;"",VLOOKUP(K39,FlatList!$B$3:$E$40,4,FALSE),"")</f>
        <v/>
      </c>
      <c r="N39" s="26" t="str">
        <f>IF(ISNUMBER(M39),"Sep17",IF(N38="Sep17","Jun17",IF(N38="Jun17","Mar17",IF(N38="Mar17","Dec16",""))))</f>
        <v>Mar17</v>
      </c>
      <c r="O39" s="28">
        <f>FlatList!H31</f>
        <v>-0.03</v>
      </c>
      <c r="P39" s="28">
        <f>FlatList!L31</f>
        <v>0.01</v>
      </c>
      <c r="Q39" s="30">
        <f t="shared" si="0"/>
        <v>-1.3333333333333335</v>
      </c>
    </row>
    <row r="40" spans="3:17" x14ac:dyDescent="0.2">
      <c r="D40" s="38" t="str">
        <f>IF(C40&lt;&gt;"",VLOOKUP(C40,FlatList!$B$3:$E$40,2,FALSE),IF(AND(C39&lt;&gt;"",C41=""),VLOOKUP(C39,'watchlist-stocks-intraday-01-13'!$A$1:$F$64,6,FALSE),IF(AND(C38&lt;&gt;"",C42&lt;&gt;""),VLOOKUP(C38,FlatList!$B$3:$E$40,3,FALSE),"")))</f>
        <v/>
      </c>
      <c r="E40" s="26" t="str">
        <f>IF(C40&lt;&gt;"",VLOOKUP(C40,FlatList!$B$3:$E$40,4,FALSE),"")</f>
        <v/>
      </c>
      <c r="F40" s="26" t="str">
        <f>IF(ISNUMBER(E40),"Sep17",IF(F39="Sep17","Jun17",IF(F39="Jun17","Mar17",IF(F39="Mar17","Dec16",""))))</f>
        <v>Dec16</v>
      </c>
      <c r="G40" s="28">
        <f>FlatList!I11</f>
        <v>-0.02</v>
      </c>
      <c r="H40" s="28">
        <f>FlatList!M11</f>
        <v>-0.01</v>
      </c>
      <c r="I40" s="30">
        <f t="shared" si="1"/>
        <v>0.5</v>
      </c>
      <c r="L40" s="41" t="str">
        <f>IF(K40&lt;&gt;"",VLOOKUP(K40,FlatList!$B$3:$E$40,2,FALSE),IF(AND(K39&lt;&gt;"",K41=""),VLOOKUP(K39,'watchlist-stocks-intraday-01-13'!$A$1:$F$64,6,FALSE),IF(AND(K38&lt;&gt;"",K42&lt;&gt;""),VLOOKUP(K38,FlatList!$B$3:$E$40,3,FALSE),"")))</f>
        <v/>
      </c>
      <c r="M40" s="26" t="str">
        <f>IF(K40&lt;&gt;"",VLOOKUP(K40,FlatList!$B$3:$E$40,4,FALSE),"")</f>
        <v/>
      </c>
      <c r="N40" s="26" t="str">
        <f>IF(ISNUMBER(M40),"Sep17",IF(N39="Sep17","Jun17",IF(N39="Jun17","Mar17",IF(N39="Mar17","Dec16",""))))</f>
        <v>Dec16</v>
      </c>
      <c r="O40" s="28">
        <f>FlatList!I31</f>
        <v>-0.13</v>
      </c>
      <c r="P40" s="28">
        <f>FlatList!M31</f>
        <v>-0.1</v>
      </c>
      <c r="Q40" s="30">
        <f t="shared" si="0"/>
        <v>0.23076923076923073</v>
      </c>
    </row>
    <row r="41" spans="3:17" x14ac:dyDescent="0.2">
      <c r="C41" s="31" t="str">
        <f>FlatList!B12</f>
        <v>CP</v>
      </c>
      <c r="D41" s="39" t="str">
        <f>IF(C41&lt;&gt;"",VLOOKUP(C41,FlatList!$B$3:$E$40,2,FALSE),IF(AND(C40&lt;&gt;"",C42=""),VLOOKUP(C40,'watchlist-stocks-intraday-01-13'!$A$1:$F$64,6,FALSE),IF(AND(C39&lt;&gt;"",C43&lt;&gt;""),VLOOKUP(C39,FlatList!$B$3:$E$40,3,FALSE),"")))</f>
        <v>Canadian Pacific Railway</v>
      </c>
      <c r="E41" s="32">
        <f>IF(C41&lt;&gt;"",VLOOKUP(C41,FlatList!$B$3:$E$40,4,FALSE),"")</f>
        <v>2.58</v>
      </c>
      <c r="F41" s="32" t="str">
        <f>IF(ISNUMBER(E41),"Sep17",IF(F40="Sep17","Jun17",IF(F40="Jun17","Mar17",IF(F40="Mar17","Dec16",""))))</f>
        <v>Sep17</v>
      </c>
      <c r="G41" s="33">
        <f>FlatList!F12</f>
        <v>2.31</v>
      </c>
      <c r="H41" s="33">
        <f>FlatList!J12</f>
        <v>2.31</v>
      </c>
      <c r="I41" s="34">
        <f t="shared" si="1"/>
        <v>0</v>
      </c>
      <c r="K41" s="32" t="str">
        <f>FlatList!B32</f>
        <v>GWW</v>
      </c>
      <c r="L41" s="42" t="str">
        <f>IF(K41&lt;&gt;"",VLOOKUP(K41,FlatList!$B$3:$E$40,2,FALSE),IF(AND(K40&lt;&gt;"",K42=""),VLOOKUP(K40,'watchlist-stocks-intraday-01-13'!$A$1:$F$64,6,FALSE),IF(AND(K39&lt;&gt;"",K43&lt;&gt;""),VLOOKUP(K39,FlatList!$B$3:$E$40,3,FALSE),"")))</f>
        <v>W.W. Grainger</v>
      </c>
      <c r="M41" s="32">
        <f>IF(K41&lt;&gt;"",VLOOKUP(K41,FlatList!$B$3:$E$40,4,FALSE),"")</f>
        <v>2.1800000000000002</v>
      </c>
      <c r="N41" s="32" t="str">
        <f>IF(ISNUMBER(M41),"Sep17",IF(N40="Sep17","Jun17",IF(N40="Jun17","Mar17",IF(N40="Mar17","Dec16",""))))</f>
        <v>Sep17</v>
      </c>
      <c r="O41" s="33">
        <f>FlatList!F32</f>
        <v>2.57</v>
      </c>
      <c r="P41" s="33">
        <f>FlatList!J32</f>
        <v>2.9</v>
      </c>
      <c r="Q41" s="34">
        <f t="shared" si="0"/>
        <v>0.12840466926070038</v>
      </c>
    </row>
    <row r="42" spans="3:17" x14ac:dyDescent="0.2">
      <c r="D42" s="38">
        <f>IF(C42&lt;&gt;"",VLOOKUP(C42,FlatList!$B$3:$E$40,2,FALSE),IF(AND(C41&lt;&gt;"",C43=""),VLOOKUP(C41,'watchlist-stocks-intraday-01-13'!$A$1:$F$64,6,FALSE),IF(AND(C40&lt;&gt;"",C44&lt;&gt;""),VLOOKUP(C40,FlatList!$B$3:$E$40,3,FALSE),"")))</f>
        <v>43118</v>
      </c>
      <c r="E42" s="26" t="str">
        <f>IF(C42&lt;&gt;"",VLOOKUP(C42,FlatList!$B$3:$E$40,4,FALSE),"")</f>
        <v/>
      </c>
      <c r="F42" s="26" t="str">
        <f>IF(ISNUMBER(E42),"Sep17",IF(F41="Sep17","Jun17",IF(F41="Jun17","Mar17",IF(F41="Mar17","Dec16",""))))</f>
        <v>Jun17</v>
      </c>
      <c r="G42" s="28">
        <f>FlatList!G12</f>
        <v>2.0499999999999998</v>
      </c>
      <c r="H42" s="28">
        <f>FlatList!K12</f>
        <v>2.06</v>
      </c>
      <c r="I42" s="30">
        <f t="shared" si="1"/>
        <v>4.8780487804878092E-3</v>
      </c>
      <c r="L42" s="41">
        <f>IF(K42&lt;&gt;"",VLOOKUP(K42,FlatList!$B$3:$E$40,2,FALSE),IF(AND(K41&lt;&gt;"",K43=""),VLOOKUP(K41,'watchlist-stocks-intraday-01-13'!$A$1:$F$64,6,FALSE),IF(AND(K40&lt;&gt;"",K44&lt;&gt;""),VLOOKUP(K40,FlatList!$B$3:$E$40,3,FALSE),"")))</f>
        <v>43124</v>
      </c>
      <c r="M42" s="26" t="str">
        <f>IF(K42&lt;&gt;"",VLOOKUP(K42,FlatList!$B$3:$E$40,4,FALSE),"")</f>
        <v/>
      </c>
      <c r="N42" s="26" t="str">
        <f>IF(ISNUMBER(M42),"Sep17",IF(N41="Sep17","Jun17",IF(N41="Jun17","Mar17",IF(N41="Mar17","Dec16",""))))</f>
        <v>Jun17</v>
      </c>
      <c r="O42" s="28">
        <f>FlatList!G32</f>
        <v>2.62</v>
      </c>
      <c r="P42" s="28">
        <f>FlatList!K32</f>
        <v>2.74</v>
      </c>
      <c r="Q42" s="30">
        <f t="shared" si="0"/>
        <v>4.5801526717557328E-2</v>
      </c>
    </row>
    <row r="43" spans="3:17" x14ac:dyDescent="0.2">
      <c r="D43" s="38" t="str">
        <f>IF(C43&lt;&gt;"",VLOOKUP(C43,FlatList!$B$3:$E$40,2,FALSE),IF(AND(C42&lt;&gt;"",C44=""),VLOOKUP(C42,'watchlist-stocks-intraday-01-13'!$A$1:$F$64,6,FALSE),IF(AND(C41&lt;&gt;"",C45&lt;&gt;""),VLOOKUP(C41,FlatList!$B$3:$E$40,3,FALSE),"")))</f>
        <v>Transport</v>
      </c>
      <c r="E43" s="26" t="str">
        <f>IF(C43&lt;&gt;"",VLOOKUP(C43,FlatList!$B$3:$E$40,4,FALSE),"")</f>
        <v/>
      </c>
      <c r="F43" s="26" t="str">
        <f>IF(ISNUMBER(E43),"Sep17",IF(F42="Sep17","Jun17",IF(F42="Jun17","Mar17",IF(F42="Mar17","Dec16",""))))</f>
        <v>Mar17</v>
      </c>
      <c r="G43" s="28">
        <f>FlatList!H12</f>
        <v>1.9</v>
      </c>
      <c r="H43" s="28">
        <f>FlatList!L12</f>
        <v>1.9</v>
      </c>
      <c r="I43" s="30">
        <f t="shared" si="1"/>
        <v>0</v>
      </c>
      <c r="L43" s="41" t="str">
        <f>IF(K43&lt;&gt;"",VLOOKUP(K43,FlatList!$B$3:$E$40,2,FALSE),IF(AND(K42&lt;&gt;"",K44=""),VLOOKUP(K42,'watchlist-stocks-intraday-01-13'!$A$1:$F$64,6,FALSE),IF(AND(K41&lt;&gt;"",K45&lt;&gt;""),VLOOKUP(K41,FlatList!$B$3:$E$40,3,FALSE),"")))</f>
        <v>Industrials</v>
      </c>
      <c r="M43" s="26" t="str">
        <f>IF(K43&lt;&gt;"",VLOOKUP(K43,FlatList!$B$3:$E$40,4,FALSE),"")</f>
        <v/>
      </c>
      <c r="N43" s="26" t="str">
        <f>IF(ISNUMBER(M43),"Sep17",IF(N42="Sep17","Jun17",IF(N42="Jun17","Mar17",IF(N42="Mar17","Dec16",""))))</f>
        <v>Mar17</v>
      </c>
      <c r="O43" s="28">
        <f>FlatList!H32</f>
        <v>3.01</v>
      </c>
      <c r="P43" s="28">
        <f>FlatList!L32</f>
        <v>2.88</v>
      </c>
      <c r="Q43" s="30">
        <f t="shared" si="0"/>
        <v>-4.3189368770764069E-2</v>
      </c>
    </row>
    <row r="44" spans="3:17" x14ac:dyDescent="0.2">
      <c r="D44" s="38" t="str">
        <f>IF(C44&lt;&gt;"",VLOOKUP(C44,FlatList!$B$3:$E$40,2,FALSE),IF(AND(C43&lt;&gt;"",C45=""),VLOOKUP(C43,'watchlist-stocks-intraday-01-13'!$A$1:$F$64,6,FALSE),IF(AND(C42&lt;&gt;"",C46&lt;&gt;""),VLOOKUP(C42,FlatList!$B$3:$E$40,3,FALSE),"")))</f>
        <v/>
      </c>
      <c r="E44" s="26" t="str">
        <f>IF(C44&lt;&gt;"",VLOOKUP(C44,FlatList!$B$3:$E$40,4,FALSE),"")</f>
        <v/>
      </c>
      <c r="F44" s="26" t="str">
        <f>IF(ISNUMBER(E44),"Sep17",IF(F43="Sep17","Jun17",IF(F43="Jun17","Mar17",IF(F43="Mar17","Dec16",""))))</f>
        <v>Dec16</v>
      </c>
      <c r="G44" s="28">
        <f>FlatList!I12</f>
        <v>2.37</v>
      </c>
      <c r="H44" s="28">
        <f>FlatList!M12</f>
        <v>2.2799999999999998</v>
      </c>
      <c r="I44" s="30">
        <f t="shared" si="1"/>
        <v>-3.7974683544303889E-2</v>
      </c>
      <c r="L44" s="41" t="str">
        <f>IF(K44&lt;&gt;"",VLOOKUP(K44,FlatList!$B$3:$E$40,2,FALSE),IF(AND(K43&lt;&gt;"",K45=""),VLOOKUP(K43,'watchlist-stocks-intraday-01-13'!$A$1:$F$64,6,FALSE),IF(AND(K42&lt;&gt;"",K46&lt;&gt;""),VLOOKUP(K42,FlatList!$B$3:$E$40,3,FALSE),"")))</f>
        <v/>
      </c>
      <c r="M44" s="26" t="str">
        <f>IF(K44&lt;&gt;"",VLOOKUP(K44,FlatList!$B$3:$E$40,4,FALSE),"")</f>
        <v/>
      </c>
      <c r="N44" s="26" t="str">
        <f>IF(ISNUMBER(M44),"Sep17",IF(N43="Sep17","Jun17",IF(N43="Jun17","Mar17",IF(N43="Mar17","Dec16",""))))</f>
        <v>Dec16</v>
      </c>
      <c r="O44" s="28">
        <f>FlatList!I32</f>
        <v>2.36</v>
      </c>
      <c r="P44" s="28">
        <f>FlatList!M32</f>
        <v>2.4500000000000002</v>
      </c>
      <c r="Q44" s="30">
        <f t="shared" si="0"/>
        <v>3.8135593220339103E-2</v>
      </c>
    </row>
    <row r="45" spans="3:17" x14ac:dyDescent="0.2">
      <c r="C45" s="31" t="str">
        <f>FlatList!B13</f>
        <v>JBHT</v>
      </c>
      <c r="D45" s="39" t="str">
        <f>IF(C45&lt;&gt;"",VLOOKUP(C45,FlatList!$B$3:$E$40,2,FALSE),IF(AND(C44&lt;&gt;"",C46=""),VLOOKUP(C44,'watchlist-stocks-intraday-01-13'!$A$1:$F$64,6,FALSE),IF(AND(C43&lt;&gt;"",C47&lt;&gt;""),VLOOKUP(C43,FlatList!$B$3:$E$40,3,FALSE),"")))</f>
        <v>J.B. Hunt Transport</v>
      </c>
      <c r="E45" s="32">
        <f>IF(C45&lt;&gt;"",VLOOKUP(C45,FlatList!$B$3:$E$40,4,FALSE),"")</f>
        <v>1.01</v>
      </c>
      <c r="F45" s="32" t="str">
        <f>IF(ISNUMBER(E45),"Sep17",IF(F44="Sep17","Jun17",IF(F44="Jun17","Mar17",IF(F44="Mar17","Dec16",""))))</f>
        <v>Sep17</v>
      </c>
      <c r="G45" s="33">
        <f>FlatList!F13</f>
        <v>0.96</v>
      </c>
      <c r="H45" s="33">
        <f>FlatList!J13</f>
        <v>0.91</v>
      </c>
      <c r="I45" s="34">
        <f t="shared" si="1"/>
        <v>-5.2083333333333259E-2</v>
      </c>
      <c r="K45" s="32" t="str">
        <f>FlatList!B33</f>
        <v>SWK</v>
      </c>
      <c r="L45" s="42" t="str">
        <f>IF(K45&lt;&gt;"",VLOOKUP(K45,FlatList!$B$3:$E$40,2,FALSE),IF(AND(K44&lt;&gt;"",K46=""),VLOOKUP(K44,'watchlist-stocks-intraday-01-13'!$A$1:$F$64,6,FALSE),IF(AND(K43&lt;&gt;"",K47&lt;&gt;""),VLOOKUP(K43,FlatList!$B$3:$E$40,3,FALSE),"")))</f>
        <v>Stanley Black &amp; Decker</v>
      </c>
      <c r="M45" s="32">
        <f>IF(K45&lt;&gt;"",VLOOKUP(K45,FlatList!$B$3:$E$40,4,FALSE),"")</f>
        <v>2.14</v>
      </c>
      <c r="N45" s="32" t="str">
        <f>IF(ISNUMBER(M45),"Sep17",IF(N44="Sep17","Jun17",IF(N44="Jun17","Mar17",IF(N44="Mar17","Dec16",""))))</f>
        <v>Sep17</v>
      </c>
      <c r="O45" s="33">
        <f>FlatList!F33</f>
        <v>1.87</v>
      </c>
      <c r="P45" s="33">
        <f>FlatList!J33</f>
        <v>1.95</v>
      </c>
      <c r="Q45" s="34">
        <f t="shared" si="0"/>
        <v>4.2780748663101553E-2</v>
      </c>
    </row>
    <row r="46" spans="3:17" x14ac:dyDescent="0.2">
      <c r="D46" s="38">
        <f>IF(C46&lt;&gt;"",VLOOKUP(C46,FlatList!$B$3:$E$40,2,FALSE),IF(AND(C45&lt;&gt;"",C47=""),VLOOKUP(C45,'watchlist-stocks-intraday-01-13'!$A$1:$F$64,6,FALSE),IF(AND(C44&lt;&gt;"",C48&lt;&gt;""),VLOOKUP(C44,FlatList!$B$3:$E$40,3,FALSE),"")))</f>
        <v>43118</v>
      </c>
      <c r="E46" s="26" t="str">
        <f>IF(C46&lt;&gt;"",VLOOKUP(C46,FlatList!$B$3:$E$40,4,FALSE),"")</f>
        <v/>
      </c>
      <c r="F46" s="26" t="str">
        <f>IF(ISNUMBER(E46),"Sep17",IF(F45="Sep17","Jun17",IF(F45="Jun17","Mar17",IF(F45="Mar17","Dec16",""))))</f>
        <v>Jun17</v>
      </c>
      <c r="G46" s="28">
        <f>FlatList!G13</f>
        <v>0.92</v>
      </c>
      <c r="H46" s="28">
        <f>FlatList!K13</f>
        <v>0.88</v>
      </c>
      <c r="I46" s="30">
        <f t="shared" si="1"/>
        <v>-4.3478260869565299E-2</v>
      </c>
      <c r="L46" s="41">
        <f>IF(K46&lt;&gt;"",VLOOKUP(K46,FlatList!$B$3:$E$40,2,FALSE),IF(AND(K45&lt;&gt;"",K47=""),VLOOKUP(K45,'watchlist-stocks-intraday-01-13'!$A$1:$F$64,6,FALSE),IF(AND(K44&lt;&gt;"",K48&lt;&gt;""),VLOOKUP(K44,FlatList!$B$3:$E$40,3,FALSE),"")))</f>
        <v>43124</v>
      </c>
      <c r="M46" s="26" t="str">
        <f>IF(K46&lt;&gt;"",VLOOKUP(K46,FlatList!$B$3:$E$40,4,FALSE),"")</f>
        <v/>
      </c>
      <c r="N46" s="26" t="str">
        <f>IF(ISNUMBER(M46),"Sep17",IF(N45="Sep17","Jun17",IF(N45="Jun17","Mar17",IF(N45="Mar17","Dec16",""))))</f>
        <v>Jun17</v>
      </c>
      <c r="O46" s="28">
        <f>FlatList!G33</f>
        <v>1.96</v>
      </c>
      <c r="P46" s="28">
        <f>FlatList!K33</f>
        <v>2.0099999999999998</v>
      </c>
      <c r="Q46" s="30">
        <f t="shared" si="0"/>
        <v>2.5510204081632626E-2</v>
      </c>
    </row>
    <row r="47" spans="3:17" x14ac:dyDescent="0.2">
      <c r="D47" s="38" t="str">
        <f>IF(C47&lt;&gt;"",VLOOKUP(C47,FlatList!$B$3:$E$40,2,FALSE),IF(AND(C46&lt;&gt;"",C48=""),VLOOKUP(C46,'watchlist-stocks-intraday-01-13'!$A$1:$F$64,6,FALSE),IF(AND(C45&lt;&gt;"",C49&lt;&gt;""),VLOOKUP(C45,FlatList!$B$3:$E$40,3,FALSE),"")))</f>
        <v>Transport</v>
      </c>
      <c r="E47" s="26" t="str">
        <f>IF(C47&lt;&gt;"",VLOOKUP(C47,FlatList!$B$3:$E$40,4,FALSE),"")</f>
        <v/>
      </c>
      <c r="F47" s="26" t="str">
        <f>IF(ISNUMBER(E47),"Sep17",IF(F46="Sep17","Jun17",IF(F46="Jun17","Mar17",IF(F46="Mar17","Dec16",""))))</f>
        <v>Mar17</v>
      </c>
      <c r="G47" s="28">
        <f>FlatList!H13</f>
        <v>0.87</v>
      </c>
      <c r="H47" s="28">
        <f>FlatList!L13</f>
        <v>0.92</v>
      </c>
      <c r="I47" s="30">
        <f t="shared" si="1"/>
        <v>5.7471264367816133E-2</v>
      </c>
      <c r="L47" s="41" t="str">
        <f>IF(K47&lt;&gt;"",VLOOKUP(K47,FlatList!$B$3:$E$40,2,FALSE),IF(AND(K46&lt;&gt;"",K48=""),VLOOKUP(K46,'watchlist-stocks-intraday-01-13'!$A$1:$F$64,6,FALSE),IF(AND(K45&lt;&gt;"",K49&lt;&gt;""),VLOOKUP(K45,FlatList!$B$3:$E$40,3,FALSE),"")))</f>
        <v>Industrials</v>
      </c>
      <c r="M47" s="26" t="str">
        <f>IF(K47&lt;&gt;"",VLOOKUP(K47,FlatList!$B$3:$E$40,4,FALSE),"")</f>
        <v/>
      </c>
      <c r="N47" s="26" t="str">
        <f>IF(ISNUMBER(M47),"Sep17",IF(N46="Sep17","Jun17",IF(N46="Jun17","Mar17",IF(N46="Mar17","Dec16",""))))</f>
        <v>Mar17</v>
      </c>
      <c r="O47" s="28">
        <f>FlatList!H33</f>
        <v>1.19</v>
      </c>
      <c r="P47" s="28">
        <f>FlatList!L33</f>
        <v>1.29</v>
      </c>
      <c r="Q47" s="30">
        <f t="shared" si="0"/>
        <v>8.4033613445378297E-2</v>
      </c>
    </row>
    <row r="48" spans="3:17" x14ac:dyDescent="0.2">
      <c r="D48" s="38" t="str">
        <f>IF(C48&lt;&gt;"",VLOOKUP(C48,FlatList!$B$3:$E$40,2,FALSE),IF(AND(C47&lt;&gt;"",C49=""),VLOOKUP(C47,'watchlist-stocks-intraday-01-13'!$A$1:$F$64,6,FALSE),IF(AND(C46&lt;&gt;"",C50&lt;&gt;""),VLOOKUP(C46,FlatList!$B$3:$E$40,3,FALSE),"")))</f>
        <v/>
      </c>
      <c r="E48" s="26" t="str">
        <f>IF(C48&lt;&gt;"",VLOOKUP(C48,FlatList!$B$3:$E$40,4,FALSE),"")</f>
        <v/>
      </c>
      <c r="F48" s="26" t="str">
        <f>IF(ISNUMBER(E48),"Sep17",IF(F47="Sep17","Jun17",IF(F47="Jun17","Mar17",IF(F47="Mar17","Dec16",""))))</f>
        <v>Dec16</v>
      </c>
      <c r="G48" s="28">
        <f>FlatList!I13</f>
        <v>1</v>
      </c>
      <c r="H48" s="28">
        <f>FlatList!M13</f>
        <v>0.97</v>
      </c>
      <c r="I48" s="30">
        <f t="shared" si="1"/>
        <v>-3.0000000000000027E-2</v>
      </c>
      <c r="L48" s="41" t="str">
        <f>IF(K48&lt;&gt;"",VLOOKUP(K48,FlatList!$B$3:$E$40,2,FALSE),IF(AND(K47&lt;&gt;"",K49=""),VLOOKUP(K47,'watchlist-stocks-intraday-01-13'!$A$1:$F$64,6,FALSE),IF(AND(K46&lt;&gt;"",K50&lt;&gt;""),VLOOKUP(K46,FlatList!$B$3:$E$40,3,FALSE),"")))</f>
        <v/>
      </c>
      <c r="M48" s="26" t="str">
        <f>IF(K48&lt;&gt;"",VLOOKUP(K48,FlatList!$B$3:$E$40,4,FALSE),"")</f>
        <v/>
      </c>
      <c r="N48" s="26" t="str">
        <f>IF(ISNUMBER(M48),"Sep17",IF(N47="Sep17","Jun17",IF(N47="Jun17","Mar17",IF(N47="Mar17","Dec16",""))))</f>
        <v>Dec16</v>
      </c>
      <c r="O48" s="28">
        <f>FlatList!I33</f>
        <v>1.68</v>
      </c>
      <c r="P48" s="28">
        <f>FlatList!M33</f>
        <v>1.71</v>
      </c>
      <c r="Q48" s="30">
        <f t="shared" si="0"/>
        <v>1.7857142857142794E-2</v>
      </c>
    </row>
    <row r="49" spans="3:17" x14ac:dyDescent="0.2">
      <c r="C49" s="31" t="str">
        <f>FlatList!B14</f>
        <v>MS</v>
      </c>
      <c r="D49" s="39" t="str">
        <f>IF(C49&lt;&gt;"",VLOOKUP(C49,FlatList!$B$3:$E$40,2,FALSE),IF(AND(C48&lt;&gt;"",C50=""),VLOOKUP(C48,'watchlist-stocks-intraday-01-13'!$A$1:$F$64,6,FALSE),IF(AND(C47&lt;&gt;"",C51&lt;&gt;""),VLOOKUP(C47,FlatList!$B$3:$E$40,3,FALSE),"")))</f>
        <v>Morgan Stanley</v>
      </c>
      <c r="E49" s="32">
        <f>IF(C49&lt;&gt;"",VLOOKUP(C49,FlatList!$B$3:$E$40,4,FALSE),"")</f>
        <v>0.77</v>
      </c>
      <c r="F49" s="32" t="str">
        <f>IF(ISNUMBER(E49),"Sep17",IF(F48="Sep17","Jun17",IF(F48="Jun17","Mar17",IF(F48="Mar17","Dec16",""))))</f>
        <v>Sep17</v>
      </c>
      <c r="G49" s="33">
        <f>FlatList!F14</f>
        <v>0.81</v>
      </c>
      <c r="H49" s="33">
        <f>FlatList!J14</f>
        <v>0.93</v>
      </c>
      <c r="I49" s="34">
        <f t="shared" si="1"/>
        <v>0.14814814814814814</v>
      </c>
      <c r="K49" s="32" t="str">
        <f>FlatList!B34</f>
        <v>UTX</v>
      </c>
      <c r="L49" s="42" t="str">
        <f>IF(K49&lt;&gt;"",VLOOKUP(K49,FlatList!$B$3:$E$40,2,FALSE),IF(AND(K48&lt;&gt;"",K50=""),VLOOKUP(K48,'watchlist-stocks-intraday-01-13'!$A$1:$F$64,6,FALSE),IF(AND(K47&lt;&gt;"",K51&lt;&gt;""),VLOOKUP(K47,FlatList!$B$3:$E$40,3,FALSE),"")))</f>
        <v>United Technologies</v>
      </c>
      <c r="M49" s="32">
        <f>IF(K49&lt;&gt;"",VLOOKUP(K49,FlatList!$B$3:$E$40,4,FALSE),"")</f>
        <v>1.56</v>
      </c>
      <c r="N49" s="32" t="str">
        <f>IF(ISNUMBER(M49),"Sep17",IF(N48="Sep17","Jun17",IF(N48="Jun17","Mar17",IF(N48="Mar17","Dec16",""))))</f>
        <v>Sep17</v>
      </c>
      <c r="O49" s="33">
        <f>FlatList!F34</f>
        <v>1.68</v>
      </c>
      <c r="P49" s="33">
        <f>FlatList!J34</f>
        <v>1.73</v>
      </c>
      <c r="Q49" s="34">
        <f t="shared" si="0"/>
        <v>2.9761904761904878E-2</v>
      </c>
    </row>
    <row r="50" spans="3:17" x14ac:dyDescent="0.2">
      <c r="D50" s="38">
        <f>IF(C50&lt;&gt;"",VLOOKUP(C50,FlatList!$B$3:$E$40,2,FALSE),IF(AND(C49&lt;&gt;"",C51=""),VLOOKUP(C49,'watchlist-stocks-intraday-01-13'!$A$1:$F$64,6,FALSE),IF(AND(C48&lt;&gt;"",C52&lt;&gt;""),VLOOKUP(C48,FlatList!$B$3:$E$40,3,FALSE),"")))</f>
        <v>43118</v>
      </c>
      <c r="E50" s="26" t="str">
        <f>IF(C50&lt;&gt;"",VLOOKUP(C50,FlatList!$B$3:$E$40,4,FALSE),"")</f>
        <v/>
      </c>
      <c r="F50" s="26" t="str">
        <f>IF(ISNUMBER(E50),"Sep17",IF(F49="Sep17","Jun17",IF(F49="Jun17","Mar17",IF(F49="Mar17","Dec16",""))))</f>
        <v>Jun17</v>
      </c>
      <c r="G50" s="28">
        <f>FlatList!G14</f>
        <v>0.76</v>
      </c>
      <c r="H50" s="28">
        <f>FlatList!K14</f>
        <v>0.87</v>
      </c>
      <c r="I50" s="30">
        <f t="shared" si="1"/>
        <v>0.14473684210526305</v>
      </c>
      <c r="L50" s="41">
        <f>IF(K50&lt;&gt;"",VLOOKUP(K50,FlatList!$B$3:$E$40,2,FALSE),IF(AND(K49&lt;&gt;"",K51=""),VLOOKUP(K49,'watchlist-stocks-intraday-01-13'!$A$1:$F$64,6,FALSE),IF(AND(K48&lt;&gt;"",K52&lt;&gt;""),VLOOKUP(K48,FlatList!$B$3:$E$40,3,FALSE),"")))</f>
        <v>43124</v>
      </c>
      <c r="M50" s="26" t="str">
        <f>IF(K50&lt;&gt;"",VLOOKUP(K50,FlatList!$B$3:$E$40,4,FALSE),"")</f>
        <v/>
      </c>
      <c r="N50" s="26" t="str">
        <f>IF(ISNUMBER(M50),"Sep17",IF(N49="Sep17","Jun17",IF(N49="Jun17","Mar17",IF(N49="Mar17","Dec16",""))))</f>
        <v>Jun17</v>
      </c>
      <c r="O50" s="28">
        <f>FlatList!G34</f>
        <v>1.77</v>
      </c>
      <c r="P50" s="28">
        <f>FlatList!K34</f>
        <v>1.85</v>
      </c>
      <c r="Q50" s="30">
        <f t="shared" si="0"/>
        <v>4.5197740112994378E-2</v>
      </c>
    </row>
    <row r="51" spans="3:17" x14ac:dyDescent="0.2">
      <c r="D51" s="38" t="str">
        <f>IF(C51&lt;&gt;"",VLOOKUP(C51,FlatList!$B$3:$E$40,2,FALSE),IF(AND(C50&lt;&gt;"",C52=""),VLOOKUP(C50,'watchlist-stocks-intraday-01-13'!$A$1:$F$64,6,FALSE),IF(AND(C49&lt;&gt;"",C53&lt;&gt;""),VLOOKUP(C49,FlatList!$B$3:$E$40,3,FALSE),"")))</f>
        <v>Financials</v>
      </c>
      <c r="E51" s="26" t="str">
        <f>IF(C51&lt;&gt;"",VLOOKUP(C51,FlatList!$B$3:$E$40,4,FALSE),"")</f>
        <v/>
      </c>
      <c r="F51" s="26" t="str">
        <f>IF(ISNUMBER(E51),"Sep17",IF(F50="Sep17","Jun17",IF(F50="Jun17","Mar17",IF(F50="Mar17","Dec16",""))))</f>
        <v>Mar17</v>
      </c>
      <c r="G51" s="28">
        <f>FlatList!H14</f>
        <v>0.9</v>
      </c>
      <c r="H51" s="28">
        <f>FlatList!L14</f>
        <v>1</v>
      </c>
      <c r="I51" s="30">
        <f t="shared" si="1"/>
        <v>0.11111111111111116</v>
      </c>
      <c r="L51" s="41" t="str">
        <f>IF(K51&lt;&gt;"",VLOOKUP(K51,FlatList!$B$3:$E$40,2,FALSE),IF(AND(K50&lt;&gt;"",K52=""),VLOOKUP(K50,'watchlist-stocks-intraday-01-13'!$A$1:$F$64,6,FALSE),IF(AND(K49&lt;&gt;"",K53&lt;&gt;""),VLOOKUP(K49,FlatList!$B$3:$E$40,3,FALSE),"")))</f>
        <v>Aero/Indutrial Engines</v>
      </c>
      <c r="M51" s="26" t="str">
        <f>IF(K51&lt;&gt;"",VLOOKUP(K51,FlatList!$B$3:$E$40,4,FALSE),"")</f>
        <v/>
      </c>
      <c r="N51" s="26" t="str">
        <f>IF(ISNUMBER(M51),"Sep17",IF(N50="Sep17","Jun17",IF(N50="Jun17","Mar17",IF(N50="Mar17","Dec16",""))))</f>
        <v>Mar17</v>
      </c>
      <c r="O51" s="28">
        <f>FlatList!H34</f>
        <v>1.39</v>
      </c>
      <c r="P51" s="28">
        <f>FlatList!L34</f>
        <v>1.48</v>
      </c>
      <c r="Q51" s="30">
        <f t="shared" si="0"/>
        <v>6.4748201438848962E-2</v>
      </c>
    </row>
    <row r="52" spans="3:17" x14ac:dyDescent="0.2">
      <c r="D52" s="38" t="str">
        <f>IF(C52&lt;&gt;"",VLOOKUP(C52,FlatList!$B$3:$E$40,2,FALSE),IF(AND(C51&lt;&gt;"",C53=""),VLOOKUP(C51,'watchlist-stocks-intraday-01-13'!$A$1:$F$64,6,FALSE),IF(AND(C50&lt;&gt;"",C54&lt;&gt;""),VLOOKUP(C50,FlatList!$B$3:$E$40,3,FALSE),"")))</f>
        <v/>
      </c>
      <c r="E52" s="26" t="str">
        <f>IF(C52&lt;&gt;"",VLOOKUP(C52,FlatList!$B$3:$E$40,4,FALSE),"")</f>
        <v/>
      </c>
      <c r="F52" s="26" t="str">
        <f>IF(ISNUMBER(E52),"Sep17",IF(F51="Sep17","Jun17",IF(F51="Jun17","Mar17",IF(F51="Mar17","Dec16",""))))</f>
        <v>Dec16</v>
      </c>
      <c r="G52" s="28">
        <f>FlatList!I14</f>
        <v>0.65</v>
      </c>
      <c r="H52" s="28">
        <f>FlatList!M14</f>
        <v>0.81</v>
      </c>
      <c r="I52" s="30">
        <f t="shared" si="1"/>
        <v>0.24615384615384617</v>
      </c>
      <c r="L52" s="41" t="str">
        <f>IF(K52&lt;&gt;"",VLOOKUP(K52,FlatList!$B$3:$E$40,2,FALSE),IF(AND(K51&lt;&gt;"",K53=""),VLOOKUP(K51,'watchlist-stocks-intraday-01-13'!$A$1:$F$64,6,FALSE),IF(AND(K50&lt;&gt;"",K54&lt;&gt;""),VLOOKUP(K50,FlatList!$B$3:$E$40,3,FALSE),"")))</f>
        <v/>
      </c>
      <c r="M52" s="26" t="str">
        <f>IF(K52&lt;&gt;"",VLOOKUP(K52,FlatList!$B$3:$E$40,4,FALSE),"")</f>
        <v/>
      </c>
      <c r="N52" s="26" t="str">
        <f>IF(ISNUMBER(M52),"Sep17",IF(N51="Sep17","Jun17",IF(N51="Jun17","Mar17",IF(N51="Mar17","Dec16",""))))</f>
        <v>Dec16</v>
      </c>
      <c r="O52" s="28">
        <f>FlatList!I34</f>
        <v>1.56</v>
      </c>
      <c r="P52" s="28">
        <f>FlatList!M34</f>
        <v>1.56</v>
      </c>
      <c r="Q52" s="30">
        <f t="shared" si="0"/>
        <v>0</v>
      </c>
    </row>
    <row r="53" spans="3:17" x14ac:dyDescent="0.2">
      <c r="C53" s="31" t="str">
        <f>FlatList!B15</f>
        <v>PPG</v>
      </c>
      <c r="D53" s="39" t="str">
        <f>IF(C53&lt;&gt;"",VLOOKUP(C53,FlatList!$B$3:$E$40,2,FALSE),IF(AND(C52&lt;&gt;"",C54=""),VLOOKUP(C52,'watchlist-stocks-intraday-01-13'!$A$1:$F$64,6,FALSE),IF(AND(C51&lt;&gt;"",C55&lt;&gt;""),VLOOKUP(C51,FlatList!$B$3:$E$40,3,FALSE),"")))</f>
        <v>PPG Industries</v>
      </c>
      <c r="E53" s="32">
        <f>IF(C53&lt;&gt;"",VLOOKUP(C53,FlatList!$B$3:$E$40,4,FALSE),"")</f>
        <v>1.19</v>
      </c>
      <c r="F53" s="32" t="str">
        <f>IF(ISNUMBER(E53),"Sep17",IF(F52="Sep17","Jun17",IF(F52="Jun17","Mar17",IF(F52="Mar17","Dec16",""))))</f>
        <v>Sep17</v>
      </c>
      <c r="G53" s="33">
        <f>FlatList!F15</f>
        <v>1.52</v>
      </c>
      <c r="H53" s="33">
        <f>FlatList!J15</f>
        <v>1.52</v>
      </c>
      <c r="I53" s="34">
        <f t="shared" si="1"/>
        <v>0</v>
      </c>
      <c r="K53" s="32" t="str">
        <f>FlatList!B35</f>
        <v>MMM</v>
      </c>
      <c r="L53" s="42" t="str">
        <f>IF(K53&lt;&gt;"",VLOOKUP(K53,FlatList!$B$3:$E$40,2,FALSE),IF(AND(K52&lt;&gt;"",K54=""),VLOOKUP(K52,'watchlist-stocks-intraday-01-13'!$A$1:$F$64,6,FALSE),IF(AND(K51&lt;&gt;"",K55&lt;&gt;""),VLOOKUP(K51,FlatList!$B$3:$E$40,3,FALSE),"")))</f>
        <v>3M</v>
      </c>
      <c r="M53" s="32">
        <f>IF(K53&lt;&gt;"",VLOOKUP(K53,FlatList!$B$3:$E$40,4,FALSE),"")</f>
        <v>2.02</v>
      </c>
      <c r="N53" s="32" t="str">
        <f>IF(ISNUMBER(M53),"Sep17",IF(N52="Sep17","Jun17",IF(N52="Jun17","Mar17",IF(N52="Mar17","Dec16",""))))</f>
        <v>Sep17</v>
      </c>
      <c r="O53" s="33">
        <f>FlatList!F35</f>
        <v>2.21</v>
      </c>
      <c r="P53" s="33">
        <f>FlatList!J35</f>
        <v>2.33</v>
      </c>
      <c r="Q53" s="34">
        <f t="shared" si="0"/>
        <v>5.4298642533936681E-2</v>
      </c>
    </row>
    <row r="54" spans="3:17" x14ac:dyDescent="0.2">
      <c r="D54" s="38">
        <f>IF(C54&lt;&gt;"",VLOOKUP(C54,FlatList!$B$3:$E$40,2,FALSE),IF(AND(C53&lt;&gt;"",C55=""),VLOOKUP(C53,'watchlist-stocks-intraday-01-13'!$A$1:$F$64,6,FALSE),IF(AND(C52&lt;&gt;"",C56&lt;&gt;""),VLOOKUP(C52,FlatList!$B$3:$E$40,3,FALSE),"")))</f>
        <v>43118</v>
      </c>
      <c r="E54" s="26" t="str">
        <f>IF(C54&lt;&gt;"",VLOOKUP(C54,FlatList!$B$3:$E$40,4,FALSE),"")</f>
        <v/>
      </c>
      <c r="F54" s="26" t="str">
        <f>IF(ISNUMBER(E54),"Sep17",IF(F53="Sep17","Jun17",IF(F53="Jun17","Mar17",IF(F53="Mar17","Dec16",""))))</f>
        <v>Jun17</v>
      </c>
      <c r="G54" s="28">
        <f>FlatList!G15</f>
        <v>1.81</v>
      </c>
      <c r="H54" s="28">
        <f>FlatList!K15</f>
        <v>1.83</v>
      </c>
      <c r="I54" s="30">
        <f t="shared" si="1"/>
        <v>1.1049723756906049E-2</v>
      </c>
      <c r="L54" s="41">
        <f>IF(K54&lt;&gt;"",VLOOKUP(K54,FlatList!$B$3:$E$40,2,FALSE),IF(AND(K53&lt;&gt;"",K55=""),VLOOKUP(K53,'watchlist-stocks-intraday-01-13'!$A$1:$F$64,6,FALSE),IF(AND(K52&lt;&gt;"",K56&lt;&gt;""),VLOOKUP(K52,FlatList!$B$3:$E$40,3,FALSE),"")))</f>
        <v>43125</v>
      </c>
      <c r="M54" s="26" t="str">
        <f>IF(K54&lt;&gt;"",VLOOKUP(K54,FlatList!$B$3:$E$40,4,FALSE),"")</f>
        <v/>
      </c>
      <c r="N54" s="26" t="str">
        <f>IF(ISNUMBER(M54),"Sep17",IF(N53="Sep17","Jun17",IF(N53="Jun17","Mar17",IF(N53="Mar17","Dec16",""))))</f>
        <v>Jun17</v>
      </c>
      <c r="O54" s="28">
        <f>FlatList!G35</f>
        <v>2.59</v>
      </c>
      <c r="P54" s="28">
        <f>FlatList!K35</f>
        <v>2.58</v>
      </c>
      <c r="Q54" s="30">
        <f t="shared" si="0"/>
        <v>-3.8610038610037423E-3</v>
      </c>
    </row>
    <row r="55" spans="3:17" x14ac:dyDescent="0.2">
      <c r="D55" s="38" t="str">
        <f>IF(C55&lt;&gt;"",VLOOKUP(C55,FlatList!$B$3:$E$40,2,FALSE),IF(AND(C54&lt;&gt;"",C56=""),VLOOKUP(C54,'watchlist-stocks-intraday-01-13'!$A$1:$F$64,6,FALSE),IF(AND(C53&lt;&gt;"",C57&lt;&gt;""),VLOOKUP(C53,FlatList!$B$3:$E$40,3,FALSE),"")))</f>
        <v>Chemicals</v>
      </c>
      <c r="E55" s="26" t="str">
        <f>IF(C55&lt;&gt;"",VLOOKUP(C55,FlatList!$B$3:$E$40,4,FALSE),"")</f>
        <v/>
      </c>
      <c r="F55" s="26" t="str">
        <f>IF(ISNUMBER(E55),"Sep17",IF(F54="Sep17","Jun17",IF(F54="Jun17","Mar17",IF(F54="Mar17","Dec16",""))))</f>
        <v>Mar17</v>
      </c>
      <c r="G55" s="28">
        <f>FlatList!H15</f>
        <v>1.31</v>
      </c>
      <c r="H55" s="28">
        <f>FlatList!L15</f>
        <v>1.35</v>
      </c>
      <c r="I55" s="30">
        <f t="shared" si="1"/>
        <v>3.0534351145038219E-2</v>
      </c>
      <c r="L55" s="41" t="str">
        <f>IF(K55&lt;&gt;"",VLOOKUP(K55,FlatList!$B$3:$E$40,2,FALSE),IF(AND(K54&lt;&gt;"",K56=""),VLOOKUP(K54,'watchlist-stocks-intraday-01-13'!$A$1:$F$64,6,FALSE),IF(AND(K53&lt;&gt;"",K57&lt;&gt;""),VLOOKUP(K53,FlatList!$B$3:$E$40,3,FALSE),"")))</f>
        <v>Industrials</v>
      </c>
      <c r="M55" s="26" t="str">
        <f>IF(K55&lt;&gt;"",VLOOKUP(K55,FlatList!$B$3:$E$40,4,FALSE),"")</f>
        <v/>
      </c>
      <c r="N55" s="26" t="str">
        <f>IF(ISNUMBER(M55),"Sep17",IF(N54="Sep17","Jun17",IF(N54="Jun17","Mar17",IF(N54="Mar17","Dec16",""))))</f>
        <v>Mar17</v>
      </c>
      <c r="O55" s="28">
        <f>FlatList!H35</f>
        <v>2.0699999999999998</v>
      </c>
      <c r="P55" s="28">
        <f>FlatList!L35</f>
        <v>2.16</v>
      </c>
      <c r="Q55" s="30">
        <f t="shared" si="0"/>
        <v>4.347826086956541E-2</v>
      </c>
    </row>
    <row r="56" spans="3:17" x14ac:dyDescent="0.2">
      <c r="D56" s="38" t="str">
        <f>IF(C56&lt;&gt;"",VLOOKUP(C56,FlatList!$B$3:$E$40,2,FALSE),IF(AND(C55&lt;&gt;"",C57=""),VLOOKUP(C55,'watchlist-stocks-intraday-01-13'!$A$1:$F$64,6,FALSE),IF(AND(C54&lt;&gt;"",C58&lt;&gt;""),VLOOKUP(C54,FlatList!$B$3:$E$40,3,FALSE),"")))</f>
        <v/>
      </c>
      <c r="E56" s="26" t="str">
        <f>IF(C56&lt;&gt;"",VLOOKUP(C56,FlatList!$B$3:$E$40,4,FALSE),"")</f>
        <v/>
      </c>
      <c r="F56" s="26" t="str">
        <f>IF(ISNUMBER(E56),"Sep17",IF(F55="Sep17","Jun17",IF(F55="Jun17","Mar17",IF(F55="Mar17","Dec16",""))))</f>
        <v>Dec16</v>
      </c>
      <c r="G56" s="28">
        <f>FlatList!I15</f>
        <v>1.18</v>
      </c>
      <c r="H56" s="28">
        <f>FlatList!M15</f>
        <v>1.19</v>
      </c>
      <c r="I56" s="30">
        <f t="shared" si="1"/>
        <v>8.4745762711864181E-3</v>
      </c>
      <c r="L56" s="41" t="str">
        <f>IF(K56&lt;&gt;"",VLOOKUP(K56,FlatList!$B$3:$E$40,2,FALSE),IF(AND(K55&lt;&gt;"",K57=""),VLOOKUP(K55,'watchlist-stocks-intraday-01-13'!$A$1:$F$64,6,FALSE),IF(AND(K54&lt;&gt;"",K58&lt;&gt;""),VLOOKUP(K54,FlatList!$B$3:$E$40,3,FALSE),"")))</f>
        <v/>
      </c>
      <c r="M56" s="26" t="str">
        <f>IF(K56&lt;&gt;"",VLOOKUP(K56,FlatList!$B$3:$E$40,4,FALSE),"")</f>
        <v/>
      </c>
      <c r="N56" s="26" t="str">
        <f>IF(ISNUMBER(M56),"Sep17",IF(N55="Sep17","Jun17",IF(N55="Jun17","Mar17",IF(N55="Mar17","Dec16",""))))</f>
        <v>Dec16</v>
      </c>
      <c r="O56" s="28">
        <f>FlatList!I35</f>
        <v>1.87</v>
      </c>
      <c r="P56" s="28">
        <f>FlatList!M35</f>
        <v>1.88</v>
      </c>
      <c r="Q56" s="30">
        <f t="shared" si="0"/>
        <v>5.3475935828874999E-3</v>
      </c>
    </row>
    <row r="57" spans="3:17" x14ac:dyDescent="0.2">
      <c r="C57" s="31" t="str">
        <f>FlatList!B16</f>
        <v>KSU</v>
      </c>
      <c r="D57" s="39" t="str">
        <f>IF(C57&lt;&gt;"",VLOOKUP(C57,FlatList!$B$3:$E$40,2,FALSE),IF(AND(C56&lt;&gt;"",C58=""),VLOOKUP(C56,'watchlist-stocks-intraday-01-13'!$A$1:$F$64,6,FALSE),IF(AND(C55&lt;&gt;"",C59&lt;&gt;""),VLOOKUP(C55,FlatList!$B$3:$E$40,3,FALSE),"")))</f>
        <v>Kansas City Southern</v>
      </c>
      <c r="E57" s="32">
        <f>IF(C57&lt;&gt;"",VLOOKUP(C57,FlatList!$B$3:$E$40,4,FALSE),"")</f>
        <v>1.35</v>
      </c>
      <c r="F57" s="32" t="str">
        <f>IF(ISNUMBER(E57),"Sep17",IF(F56="Sep17","Jun17",IF(F56="Jun17","Mar17",IF(F56="Mar17","Dec16",""))))</f>
        <v>Sep17</v>
      </c>
      <c r="G57" s="33">
        <f>FlatList!F16</f>
        <v>1.32</v>
      </c>
      <c r="H57" s="33">
        <f>FlatList!J16</f>
        <v>1.35</v>
      </c>
      <c r="I57" s="34">
        <f t="shared" si="1"/>
        <v>2.2727272727272707E-2</v>
      </c>
      <c r="K57" s="32" t="str">
        <f>FlatList!B36</f>
        <v>CAT</v>
      </c>
      <c r="L57" s="42" t="str">
        <f>IF(K57&lt;&gt;"",VLOOKUP(K57,FlatList!$B$3:$E$40,2,FALSE),IF(AND(K56&lt;&gt;"",K58=""),VLOOKUP(K56,'watchlist-stocks-intraday-01-13'!$A$1:$F$64,6,FALSE),IF(AND(K55&lt;&gt;"",K59&lt;&gt;""),VLOOKUP(K55,FlatList!$B$3:$E$40,3,FALSE),"")))</f>
        <v>Catepilar</v>
      </c>
      <c r="M57" s="32">
        <f>IF(K57&lt;&gt;"",VLOOKUP(K57,FlatList!$B$3:$E$40,4,FALSE),"")</f>
        <v>1.73</v>
      </c>
      <c r="N57" s="32" t="str">
        <f>IF(ISNUMBER(M57),"Sep17",IF(N56="Sep17","Jun17",IF(N56="Jun17","Mar17",IF(N56="Mar17","Dec16",""))))</f>
        <v>Sep17</v>
      </c>
      <c r="O57" s="33">
        <f>FlatList!F36</f>
        <v>1.22</v>
      </c>
      <c r="P57" s="33">
        <f>FlatList!J36</f>
        <v>1.95</v>
      </c>
      <c r="Q57" s="34">
        <f t="shared" si="0"/>
        <v>0.59836065573770503</v>
      </c>
    </row>
    <row r="58" spans="3:17" x14ac:dyDescent="0.2">
      <c r="D58" s="38">
        <f>IF(C58&lt;&gt;"",VLOOKUP(C58,FlatList!$B$3:$E$40,2,FALSE),IF(AND(C57&lt;&gt;"",C59=""),VLOOKUP(C57,'watchlist-stocks-intraday-01-13'!$A$1:$F$64,6,FALSE),IF(AND(C56&lt;&gt;"",C60&lt;&gt;""),VLOOKUP(C56,FlatList!$B$3:$E$40,3,FALSE),"")))</f>
        <v>43119</v>
      </c>
      <c r="E58" s="26" t="str">
        <f>IF(C58&lt;&gt;"",VLOOKUP(C58,FlatList!$B$3:$E$40,4,FALSE),"")</f>
        <v/>
      </c>
      <c r="F58" s="26" t="str">
        <f>IF(ISNUMBER(E58),"Sep17",IF(F57="Sep17","Jun17",IF(F57="Jun17","Mar17",IF(F57="Mar17","Dec16",""))))</f>
        <v>Jun17</v>
      </c>
      <c r="G58" s="28">
        <f>FlatList!G16</f>
        <v>1.26</v>
      </c>
      <c r="H58" s="28">
        <f>FlatList!K16</f>
        <v>1.33</v>
      </c>
      <c r="I58" s="30">
        <f t="shared" si="1"/>
        <v>5.555555555555558E-2</v>
      </c>
      <c r="L58" s="41">
        <f>IF(K58&lt;&gt;"",VLOOKUP(K58,FlatList!$B$3:$E$40,2,FALSE),IF(AND(K57&lt;&gt;"",K59=""),VLOOKUP(K57,'watchlist-stocks-intraday-01-13'!$A$1:$F$64,6,FALSE),IF(AND(K56&lt;&gt;"",K60&lt;&gt;""),VLOOKUP(K56,FlatList!$B$3:$E$40,3,FALSE),"")))</f>
        <v>43125</v>
      </c>
      <c r="M58" s="26" t="str">
        <f>IF(K58&lt;&gt;"",VLOOKUP(K58,FlatList!$B$3:$E$40,4,FALSE),"")</f>
        <v/>
      </c>
      <c r="N58" s="26" t="str">
        <f>IF(ISNUMBER(M58),"Sep17",IF(N57="Sep17","Jun17",IF(N57="Jun17","Mar17",IF(N57="Mar17","Dec16",""))))</f>
        <v>Jun17</v>
      </c>
      <c r="O58" s="28">
        <f>FlatList!G36</f>
        <v>1.26</v>
      </c>
      <c r="P58" s="28">
        <f>FlatList!K36</f>
        <v>1.49</v>
      </c>
      <c r="Q58" s="30">
        <f t="shared" si="0"/>
        <v>0.18253968253968256</v>
      </c>
    </row>
    <row r="59" spans="3:17" x14ac:dyDescent="0.2">
      <c r="D59" s="38" t="str">
        <f>IF(C59&lt;&gt;"",VLOOKUP(C59,FlatList!$B$3:$E$40,2,FALSE),IF(AND(C58&lt;&gt;"",C60=""),VLOOKUP(C58,'watchlist-stocks-intraday-01-13'!$A$1:$F$64,6,FALSE),IF(AND(C57&lt;&gt;"",C61&lt;&gt;""),VLOOKUP(C57,FlatList!$B$3:$E$40,3,FALSE),"")))</f>
        <v>Transport</v>
      </c>
      <c r="E59" s="26" t="str">
        <f>IF(C59&lt;&gt;"",VLOOKUP(C59,FlatList!$B$3:$E$40,4,FALSE),"")</f>
        <v/>
      </c>
      <c r="F59" s="26" t="str">
        <f>IF(ISNUMBER(E59),"Sep17",IF(F58="Sep17","Jun17",IF(F58="Jun17","Mar17",IF(F58="Mar17","Dec16",""))))</f>
        <v>Mar17</v>
      </c>
      <c r="G59" s="28">
        <f>FlatList!H16</f>
        <v>1.17</v>
      </c>
      <c r="H59" s="28">
        <f>FlatList!L16</f>
        <v>1.17</v>
      </c>
      <c r="I59" s="30">
        <f t="shared" si="1"/>
        <v>0</v>
      </c>
      <c r="L59" s="41" t="str">
        <f>IF(K59&lt;&gt;"",VLOOKUP(K59,FlatList!$B$3:$E$40,2,FALSE),IF(AND(K58&lt;&gt;"",K60=""),VLOOKUP(K58,'watchlist-stocks-intraday-01-13'!$A$1:$F$64,6,FALSE),IF(AND(K57&lt;&gt;"",K61&lt;&gt;""),VLOOKUP(K57,FlatList!$B$3:$E$40,3,FALSE),"")))</f>
        <v>Industrials</v>
      </c>
      <c r="M59" s="26" t="str">
        <f>IF(K59&lt;&gt;"",VLOOKUP(K59,FlatList!$B$3:$E$40,4,FALSE),"")</f>
        <v/>
      </c>
      <c r="N59" s="26" t="str">
        <f>IF(ISNUMBER(M59),"Sep17",IF(N58="Sep17","Jun17",IF(N58="Jun17","Mar17",IF(N58="Mar17","Dec16",""))))</f>
        <v>Mar17</v>
      </c>
      <c r="O59" s="28">
        <f>FlatList!H36</f>
        <v>0.62</v>
      </c>
      <c r="P59" s="28">
        <f>FlatList!L36</f>
        <v>1.28</v>
      </c>
      <c r="Q59" s="30">
        <f t="shared" si="0"/>
        <v>1.064516129032258</v>
      </c>
    </row>
    <row r="60" spans="3:17" x14ac:dyDescent="0.2">
      <c r="D60" s="38" t="str">
        <f>IF(C60&lt;&gt;"",VLOOKUP(C60,FlatList!$B$3:$E$40,2,FALSE),IF(AND(C59&lt;&gt;"",C61=""),VLOOKUP(C59,'watchlist-stocks-intraday-01-13'!$A$1:$F$64,6,FALSE),IF(AND(C58&lt;&gt;"",C62&lt;&gt;""),VLOOKUP(C58,FlatList!$B$3:$E$40,3,FALSE),"")))</f>
        <v/>
      </c>
      <c r="E60" s="26" t="str">
        <f>IF(C60&lt;&gt;"",VLOOKUP(C60,FlatList!$B$3:$E$40,4,FALSE),"")</f>
        <v/>
      </c>
      <c r="F60" s="26" t="str">
        <f>IF(ISNUMBER(E60),"Sep17",IF(F59="Sep17","Jun17",IF(F59="Jun17","Mar17",IF(F59="Mar17","Dec16",""))))</f>
        <v>Dec16</v>
      </c>
      <c r="G60" s="28">
        <f>FlatList!I16</f>
        <v>1.17</v>
      </c>
      <c r="H60" s="28">
        <f>FlatList!M16</f>
        <v>1.1200000000000001</v>
      </c>
      <c r="I60" s="30">
        <f t="shared" si="1"/>
        <v>-4.2735042735042583E-2</v>
      </c>
      <c r="L60" s="41" t="str">
        <f>IF(K60&lt;&gt;"",VLOOKUP(K60,FlatList!$B$3:$E$40,2,FALSE),IF(AND(K59&lt;&gt;"",K61=""),VLOOKUP(K59,'watchlist-stocks-intraday-01-13'!$A$1:$F$64,6,FALSE),IF(AND(K58&lt;&gt;"",K62&lt;&gt;""),VLOOKUP(K58,FlatList!$B$3:$E$40,3,FALSE),"")))</f>
        <v/>
      </c>
      <c r="M60" s="26" t="str">
        <f>IF(K60&lt;&gt;"",VLOOKUP(K60,FlatList!$B$3:$E$40,4,FALSE),"")</f>
        <v/>
      </c>
      <c r="N60" s="26" t="str">
        <f>IF(ISNUMBER(M60),"Sep17",IF(N59="Sep17","Jun17",IF(N59="Jun17","Mar17",IF(N59="Mar17","Dec16",""))))</f>
        <v>Dec16</v>
      </c>
      <c r="O60" s="28">
        <f>FlatList!I36</f>
        <v>0.65</v>
      </c>
      <c r="P60" s="28">
        <f>FlatList!M36</f>
        <v>0.83</v>
      </c>
      <c r="Q60" s="30">
        <f t="shared" si="0"/>
        <v>0.27692307692307683</v>
      </c>
    </row>
    <row r="61" spans="3:17" x14ac:dyDescent="0.2">
      <c r="C61" s="31" t="str">
        <f>FlatList!B17</f>
        <v>SLB</v>
      </c>
      <c r="D61" s="39" t="str">
        <f>IF(C61&lt;&gt;"",VLOOKUP(C61,FlatList!$B$3:$E$40,2,FALSE),IF(AND(C60&lt;&gt;"",C62=""),VLOOKUP(C60,'watchlist-stocks-intraday-01-13'!$A$1:$F$64,6,FALSE),IF(AND(C59&lt;&gt;"",C63&lt;&gt;""),VLOOKUP(C59,FlatList!$B$3:$E$40,3,FALSE),"")))</f>
        <v>Schlumberger N.V.</v>
      </c>
      <c r="E61" s="32">
        <f>IF(C61&lt;&gt;"",VLOOKUP(C61,FlatList!$B$3:$E$40,4,FALSE),"")</f>
        <v>0.44</v>
      </c>
      <c r="F61" s="32" t="str">
        <f>IF(ISNUMBER(E61),"Sep17",IF(F60="Sep17","Jun17",IF(F60="Jun17","Mar17",IF(F60="Mar17","Dec16",""))))</f>
        <v>Sep17</v>
      </c>
      <c r="G61" s="33">
        <f>FlatList!F17</f>
        <v>0.42</v>
      </c>
      <c r="H61" s="33">
        <f>FlatList!J17</f>
        <v>0.42</v>
      </c>
      <c r="I61" s="34">
        <f t="shared" si="1"/>
        <v>0</v>
      </c>
      <c r="K61" s="32" t="str">
        <f>FlatList!B37</f>
        <v>FCX</v>
      </c>
      <c r="L61" s="42" t="str">
        <f>IF(K61&lt;&gt;"",VLOOKUP(K61,FlatList!$B$3:$E$40,2,FALSE),IF(AND(K60&lt;&gt;"",K62=""),VLOOKUP(K60,'watchlist-stocks-intraday-01-13'!$A$1:$F$64,6,FALSE),IF(AND(K59&lt;&gt;"",K63&lt;&gt;""),VLOOKUP(K59,FlatList!$B$3:$E$40,3,FALSE),"")))</f>
        <v>Freeport-McMoran</v>
      </c>
      <c r="M61" s="32">
        <f>IF(K61&lt;&gt;"",VLOOKUP(K61,FlatList!$B$3:$E$40,4,FALSE),"")</f>
        <v>0.44</v>
      </c>
      <c r="N61" s="32" t="str">
        <f>IF(ISNUMBER(M61),"Sep17",IF(N60="Sep17","Jun17",IF(N60="Jun17","Mar17",IF(N60="Mar17","Dec16",""))))</f>
        <v>Sep17</v>
      </c>
      <c r="O61" s="33">
        <f>FlatList!F37</f>
        <v>0.28999999999999998</v>
      </c>
      <c r="P61" s="33">
        <f>FlatList!J37</f>
        <v>0.34</v>
      </c>
      <c r="Q61" s="34">
        <f t="shared" si="0"/>
        <v>0.1724137931034484</v>
      </c>
    </row>
    <row r="62" spans="3:17" x14ac:dyDescent="0.2">
      <c r="D62" s="38">
        <f>IF(C62&lt;&gt;"",VLOOKUP(C62,FlatList!$B$3:$E$40,2,FALSE),IF(AND(C61&lt;&gt;"",C63=""),VLOOKUP(C61,'watchlist-stocks-intraday-01-13'!$A$1:$F$64,6,FALSE),IF(AND(C60&lt;&gt;"",C64&lt;&gt;""),VLOOKUP(C60,FlatList!$B$3:$E$40,3,FALSE),"")))</f>
        <v>43119</v>
      </c>
      <c r="E62" s="26" t="str">
        <f>IF(C62&lt;&gt;"",VLOOKUP(C62,FlatList!$B$3:$E$40,4,FALSE),"")</f>
        <v/>
      </c>
      <c r="F62" s="26" t="str">
        <f>IF(ISNUMBER(E62),"Sep17",IF(F61="Sep17","Jun17",IF(F61="Jun17","Mar17",IF(F61="Mar17","Dec16",""))))</f>
        <v>Jun17</v>
      </c>
      <c r="G62" s="28">
        <f>FlatList!G17</f>
        <v>0.3</v>
      </c>
      <c r="H62" s="28">
        <f>FlatList!K17</f>
        <v>0.35</v>
      </c>
      <c r="I62" s="30">
        <f t="shared" si="1"/>
        <v>0.16666666666666674</v>
      </c>
      <c r="L62" s="41">
        <f>IF(K62&lt;&gt;"",VLOOKUP(K62,FlatList!$B$3:$E$40,2,FALSE),IF(AND(K61&lt;&gt;"",K63=""),VLOOKUP(K61,'watchlist-stocks-intraday-01-13'!$A$1:$F$64,6,FALSE),IF(AND(K60&lt;&gt;"",K64&lt;&gt;""),VLOOKUP(K60,FlatList!$B$3:$E$40,3,FALSE),"")))</f>
        <v>43125</v>
      </c>
      <c r="M62" s="26" t="str">
        <f>IF(K62&lt;&gt;"",VLOOKUP(K62,FlatList!$B$3:$E$40,4,FALSE),"")</f>
        <v/>
      </c>
      <c r="N62" s="26" t="str">
        <f>IF(ISNUMBER(M62),"Sep17",IF(N61="Sep17","Jun17",IF(N61="Jun17","Mar17",IF(N61="Mar17","Dec16",""))))</f>
        <v>Jun17</v>
      </c>
      <c r="O62" s="28">
        <f>FlatList!G37</f>
        <v>0.2</v>
      </c>
      <c r="P62" s="28">
        <f>FlatList!K37</f>
        <v>0.17</v>
      </c>
      <c r="Q62" s="30">
        <f t="shared" si="0"/>
        <v>-0.15000000000000002</v>
      </c>
    </row>
    <row r="63" spans="3:17" x14ac:dyDescent="0.2">
      <c r="D63" s="38" t="str">
        <f>IF(C63&lt;&gt;"",VLOOKUP(C63,FlatList!$B$3:$E$40,2,FALSE),IF(AND(C62&lt;&gt;"",C64=""),VLOOKUP(C62,'watchlist-stocks-intraday-01-13'!$A$1:$F$64,6,FALSE),IF(AND(C61&lt;&gt;"",C65&lt;&gt;""),VLOOKUP(C61,FlatList!$B$3:$E$40,3,FALSE),"")))</f>
        <v>Oil Field Services</v>
      </c>
      <c r="E63" s="26" t="str">
        <f>IF(C63&lt;&gt;"",VLOOKUP(C63,FlatList!$B$3:$E$40,4,FALSE),"")</f>
        <v/>
      </c>
      <c r="F63" s="26" t="str">
        <f>IF(ISNUMBER(E63),"Sep17",IF(F62="Sep17","Jun17",IF(F62="Jun17","Mar17",IF(F62="Mar17","Dec16",""))))</f>
        <v>Mar17</v>
      </c>
      <c r="G63" s="28">
        <f>FlatList!H17</f>
        <v>0.25</v>
      </c>
      <c r="H63" s="28">
        <f>FlatList!L17</f>
        <v>0.25</v>
      </c>
      <c r="I63" s="30">
        <f t="shared" si="1"/>
        <v>0</v>
      </c>
      <c r="L63" s="41" t="str">
        <f>IF(K63&lt;&gt;"",VLOOKUP(K63,FlatList!$B$3:$E$40,2,FALSE),IF(AND(K62&lt;&gt;"",K64=""),VLOOKUP(K62,'watchlist-stocks-intraday-01-13'!$A$1:$F$64,6,FALSE),IF(AND(K61&lt;&gt;"",K65&lt;&gt;""),VLOOKUP(K61,FlatList!$B$3:$E$40,3,FALSE),"")))</f>
        <v>Copper/Oil/Gold</v>
      </c>
      <c r="M63" s="26" t="str">
        <f>IF(K63&lt;&gt;"",VLOOKUP(K63,FlatList!$B$3:$E$40,4,FALSE),"")</f>
        <v/>
      </c>
      <c r="N63" s="26" t="str">
        <f>IF(ISNUMBER(M63),"Sep17",IF(N62="Sep17","Jun17",IF(N62="Jun17","Mar17",IF(N62="Mar17","Dec16",""))))</f>
        <v>Mar17</v>
      </c>
      <c r="O63" s="28">
        <f>FlatList!H37</f>
        <v>0.17</v>
      </c>
      <c r="P63" s="28">
        <f>FlatList!L37</f>
        <v>0.15</v>
      </c>
      <c r="Q63" s="30">
        <f t="shared" si="0"/>
        <v>-0.11764705882352955</v>
      </c>
    </row>
    <row r="64" spans="3:17" x14ac:dyDescent="0.2">
      <c r="D64" s="38" t="str">
        <f>IF(C64&lt;&gt;"",VLOOKUP(C64,FlatList!$B$3:$E$40,2,FALSE),IF(AND(C63&lt;&gt;"",C65=""),VLOOKUP(C63,'watchlist-stocks-intraday-01-13'!$A$1:$F$64,6,FALSE),IF(AND(C62&lt;&gt;"",C66&lt;&gt;""),VLOOKUP(C62,FlatList!$B$3:$E$40,3,FALSE),"")))</f>
        <v/>
      </c>
      <c r="E64" s="26" t="str">
        <f>IF(C64&lt;&gt;"",VLOOKUP(C64,FlatList!$B$3:$E$40,4,FALSE),"")</f>
        <v/>
      </c>
      <c r="F64" s="26" t="str">
        <f>IF(ISNUMBER(E64),"Sep17",IF(F63="Sep17","Jun17",IF(F63="Jun17","Mar17",IF(F63="Mar17","Dec16",""))))</f>
        <v>Dec16</v>
      </c>
      <c r="G64" s="28">
        <f>FlatList!I17</f>
        <v>0.27</v>
      </c>
      <c r="H64" s="28">
        <f>FlatList!M17</f>
        <v>0.27</v>
      </c>
      <c r="I64" s="30">
        <f t="shared" si="1"/>
        <v>0</v>
      </c>
      <c r="L64" s="41" t="str">
        <f>IF(K64&lt;&gt;"",VLOOKUP(K64,FlatList!$B$3:$E$40,2,FALSE),IF(AND(K63&lt;&gt;"",K65=""),VLOOKUP(K63,'watchlist-stocks-intraday-01-13'!$A$1:$F$64,6,FALSE),IF(AND(K62&lt;&gt;"",K66&lt;&gt;""),VLOOKUP(K62,FlatList!$B$3:$E$40,3,FALSE),"")))</f>
        <v/>
      </c>
      <c r="M64" s="26" t="str">
        <f>IF(K64&lt;&gt;"",VLOOKUP(K64,FlatList!$B$3:$E$40,4,FALSE),"")</f>
        <v/>
      </c>
      <c r="N64" s="26" t="str">
        <f>IF(ISNUMBER(M64),"Sep17",IF(N63="Sep17","Jun17",IF(N63="Jun17","Mar17",IF(N63="Mar17","Dec16",""))))</f>
        <v>Dec16</v>
      </c>
      <c r="O64" s="28">
        <f>FlatList!I37</f>
        <v>0.32</v>
      </c>
      <c r="P64" s="28">
        <f>FlatList!M37</f>
        <v>0.25</v>
      </c>
      <c r="Q64" s="30">
        <f t="shared" si="0"/>
        <v>-0.21875</v>
      </c>
    </row>
    <row r="65" spans="3:17" x14ac:dyDescent="0.2">
      <c r="C65" s="31" t="str">
        <f>FlatList!B18</f>
        <v>HAL</v>
      </c>
      <c r="D65" s="39" t="str">
        <f>IF(C65&lt;&gt;"",VLOOKUP(C65,FlatList!$B$3:$E$40,2,FALSE),IF(AND(C64&lt;&gt;"",C66=""),VLOOKUP(C64,'watchlist-stocks-intraday-01-13'!$A$1:$F$64,6,FALSE),IF(AND(C63&lt;&gt;"",C67&lt;&gt;""),VLOOKUP(C63,FlatList!$B$3:$E$40,3,FALSE),"")))</f>
        <v>Halliburton Co.</v>
      </c>
      <c r="E65" s="32">
        <f>IF(C65&lt;&gt;"",VLOOKUP(C65,FlatList!$B$3:$E$40,4,FALSE),"")</f>
        <v>0.46</v>
      </c>
      <c r="F65" s="32" t="str">
        <f>IF(ISNUMBER(E65),"Sep17",IF(F64="Sep17","Jun17",IF(F64="Jun17","Mar17",IF(F64="Mar17","Dec16",""))))</f>
        <v>Sep17</v>
      </c>
      <c r="G65" s="33">
        <f>FlatList!F18</f>
        <v>0.38</v>
      </c>
      <c r="H65" s="33">
        <f>FlatList!J18</f>
        <v>0.42</v>
      </c>
      <c r="I65" s="34">
        <f t="shared" si="1"/>
        <v>0.10526315789473673</v>
      </c>
      <c r="K65" s="32" t="str">
        <f>FlatList!B38</f>
        <v>OSK</v>
      </c>
      <c r="L65" s="42" t="str">
        <f>IF(K65&lt;&gt;"",VLOOKUP(K65,FlatList!$B$3:$E$40,2,FALSE),IF(AND(K64&lt;&gt;"",K66=""),VLOOKUP(K64,'watchlist-stocks-intraday-01-13'!$A$1:$F$64,6,FALSE),IF(AND(K63&lt;&gt;"",K67&lt;&gt;""),VLOOKUP(K63,FlatList!$B$3:$E$40,3,FALSE),"")))</f>
        <v>Oshkosh</v>
      </c>
      <c r="M65" s="32">
        <f>IF(K65&lt;&gt;"",VLOOKUP(K65,FlatList!$B$3:$E$40,4,FALSE),"")</f>
        <v>0.53</v>
      </c>
      <c r="N65" s="32" t="str">
        <f>IF(ISNUMBER(M65),"Sep17",IF(N64="Sep17","Jun17",IF(N64="Jun17","Mar17",IF(N64="Mar17","Dec16",""))))</f>
        <v>Sep17</v>
      </c>
      <c r="O65" s="33">
        <f>FlatList!F38</f>
        <v>1.02</v>
      </c>
      <c r="P65" s="33">
        <f>FlatList!J38</f>
        <v>1.38</v>
      </c>
      <c r="Q65" s="34">
        <f t="shared" si="0"/>
        <v>0.35294117647058809</v>
      </c>
    </row>
    <row r="66" spans="3:17" x14ac:dyDescent="0.2">
      <c r="D66" s="38">
        <f>IF(C66&lt;&gt;"",VLOOKUP(C66,FlatList!$B$3:$E$40,2,FALSE),IF(AND(C65&lt;&gt;"",C67=""),VLOOKUP(C65,'watchlist-stocks-intraday-01-13'!$A$1:$F$64,6,FALSE),IF(AND(C64&lt;&gt;"",C68&lt;&gt;""),VLOOKUP(C64,FlatList!$B$3:$E$40,3,FALSE),"")))</f>
        <v>43122</v>
      </c>
      <c r="E66" s="26" t="str">
        <f>IF(C66&lt;&gt;"",VLOOKUP(C66,FlatList!$B$3:$E$40,4,FALSE),"")</f>
        <v/>
      </c>
      <c r="F66" s="26" t="str">
        <f>IF(ISNUMBER(E66),"Sep17",IF(F65="Sep17","Jun17",IF(F65="Jun17","Mar17",IF(F65="Mar17","Dec16",""))))</f>
        <v>Jun17</v>
      </c>
      <c r="G66" s="28">
        <f>FlatList!G18</f>
        <v>0.19</v>
      </c>
      <c r="H66" s="28">
        <f>FlatList!K18</f>
        <v>0.23</v>
      </c>
      <c r="I66" s="30">
        <f t="shared" si="1"/>
        <v>0.21052631578947367</v>
      </c>
      <c r="L66" s="41">
        <f>IF(K66&lt;&gt;"",VLOOKUP(K66,FlatList!$B$3:$E$40,2,FALSE),IF(AND(K65&lt;&gt;"",K67=""),VLOOKUP(K65,'watchlist-stocks-intraday-01-13'!$A$1:$F$64,6,FALSE),IF(AND(K64&lt;&gt;"",K68&lt;&gt;""),VLOOKUP(K64,FlatList!$B$3:$E$40,3,FALSE),"")))</f>
        <v>43125</v>
      </c>
      <c r="M66" s="26" t="str">
        <f>IF(K66&lt;&gt;"",VLOOKUP(K66,FlatList!$B$3:$E$40,4,FALSE),"")</f>
        <v/>
      </c>
      <c r="N66" s="26" t="str">
        <f>IF(ISNUMBER(M66),"Sep17",IF(N65="Sep17","Jun17",IF(N65="Jun17","Mar17",IF(N65="Mar17","Dec16",""))))</f>
        <v>Jun17</v>
      </c>
      <c r="O66" s="28">
        <f>FlatList!G38</f>
        <v>1.33</v>
      </c>
      <c r="P66" s="28">
        <f>FlatList!K38</f>
        <v>1.84</v>
      </c>
      <c r="Q66" s="30">
        <f t="shared" si="0"/>
        <v>0.38345864661654128</v>
      </c>
    </row>
    <row r="67" spans="3:17" x14ac:dyDescent="0.2">
      <c r="D67" s="38" t="str">
        <f>IF(C67&lt;&gt;"",VLOOKUP(C67,FlatList!$B$3:$E$40,2,FALSE),IF(AND(C66&lt;&gt;"",C68=""),VLOOKUP(C66,'watchlist-stocks-intraday-01-13'!$A$1:$F$64,6,FALSE),IF(AND(C65&lt;&gt;"",C69&lt;&gt;""),VLOOKUP(C65,FlatList!$B$3:$E$40,3,FALSE),"")))</f>
        <v>Oil Field Services</v>
      </c>
      <c r="E67" s="26" t="str">
        <f>IF(C67&lt;&gt;"",VLOOKUP(C67,FlatList!$B$3:$E$40,4,FALSE),"")</f>
        <v/>
      </c>
      <c r="F67" s="26" t="str">
        <f>IF(ISNUMBER(E67),"Sep17",IF(F66="Sep17","Jun17",IF(F66="Jun17","Mar17",IF(F66="Mar17","Dec16",""))))</f>
        <v>Mar17</v>
      </c>
      <c r="G67" s="28">
        <f>FlatList!H18</f>
        <v>0.03</v>
      </c>
      <c r="H67" s="28">
        <f>FlatList!L18</f>
        <v>0.04</v>
      </c>
      <c r="I67" s="30">
        <f t="shared" si="1"/>
        <v>0.33333333333333348</v>
      </c>
      <c r="L67" s="41" t="str">
        <f>IF(K67&lt;&gt;"",VLOOKUP(K67,FlatList!$B$3:$E$40,2,FALSE),IF(AND(K66&lt;&gt;"",K68=""),VLOOKUP(K66,'watchlist-stocks-intraday-01-13'!$A$1:$F$64,6,FALSE),IF(AND(K65&lt;&gt;"",K69&lt;&gt;""),VLOOKUP(K65,FlatList!$B$3:$E$40,3,FALSE),"")))</f>
        <v>Industrial Vehicles</v>
      </c>
      <c r="M67" s="26" t="str">
        <f>IF(K67&lt;&gt;"",VLOOKUP(K67,FlatList!$B$3:$E$40,4,FALSE),"")</f>
        <v/>
      </c>
      <c r="N67" s="26" t="str">
        <f>IF(ISNUMBER(M67),"Sep17",IF(N66="Sep17","Jun17",IF(N66="Jun17","Mar17",IF(N66="Mar17","Dec16",""))))</f>
        <v>Mar17</v>
      </c>
      <c r="O67" s="28">
        <f>FlatList!H38</f>
        <v>0.74</v>
      </c>
      <c r="P67" s="28">
        <f>FlatList!L38</f>
        <v>0.76</v>
      </c>
      <c r="Q67" s="30">
        <f t="shared" si="0"/>
        <v>2.7027027027026973E-2</v>
      </c>
    </row>
    <row r="68" spans="3:17" x14ac:dyDescent="0.2">
      <c r="D68" s="38" t="str">
        <f>IF(C68&lt;&gt;"",VLOOKUP(C68,FlatList!$B$3:$E$40,2,FALSE),IF(AND(C67&lt;&gt;"",C69=""),VLOOKUP(C67,'watchlist-stocks-intraday-01-13'!$A$1:$F$64,6,FALSE),IF(AND(C66&lt;&gt;"",C70&lt;&gt;""),VLOOKUP(C66,FlatList!$B$3:$E$40,3,FALSE),"")))</f>
        <v/>
      </c>
      <c r="E68" s="26" t="str">
        <f>IF(C68&lt;&gt;"",VLOOKUP(C68,FlatList!$B$3:$E$40,4,FALSE),"")</f>
        <v/>
      </c>
      <c r="F68" s="26" t="str">
        <f>IF(ISNUMBER(E68),"Sep17",IF(F67="Sep17","Jun17",IF(F67="Jun17","Mar17",IF(F67="Mar17","Dec16",""))))</f>
        <v>Dec16</v>
      </c>
      <c r="G68" s="28">
        <f>FlatList!I18</f>
        <v>0.02</v>
      </c>
      <c r="H68" s="28">
        <f>FlatList!M18</f>
        <v>0.04</v>
      </c>
      <c r="I68" s="30">
        <f t="shared" si="1"/>
        <v>1</v>
      </c>
      <c r="L68" s="41" t="str">
        <f>IF(K68&lt;&gt;"",VLOOKUP(K68,FlatList!$B$3:$E$40,2,FALSE),IF(AND(K67&lt;&gt;"",K69=""),VLOOKUP(K67,'watchlist-stocks-intraday-01-13'!$A$1:$F$64,6,FALSE),IF(AND(K66&lt;&gt;"",K70&lt;&gt;""),VLOOKUP(K66,FlatList!$B$3:$E$40,3,FALSE),"")))</f>
        <v/>
      </c>
      <c r="M68" s="26" t="str">
        <f>IF(K68&lt;&gt;"",VLOOKUP(K68,FlatList!$B$3:$E$40,4,FALSE),"")</f>
        <v/>
      </c>
      <c r="N68" s="26" t="str">
        <f>IF(ISNUMBER(M68),"Sep17",IF(N67="Sep17","Jun17",IF(N67="Jun17","Mar17",IF(N67="Mar17","Dec16",""))))</f>
        <v>Dec16</v>
      </c>
      <c r="O68" s="28">
        <f>FlatList!I38</f>
        <v>0.11</v>
      </c>
      <c r="P68" s="28">
        <f>FlatList!M38</f>
        <v>0.26</v>
      </c>
      <c r="Q68" s="30">
        <f t="shared" si="0"/>
        <v>1.3636363636363638</v>
      </c>
    </row>
    <row r="69" spans="3:17" x14ac:dyDescent="0.2">
      <c r="C69" s="31" t="str">
        <f>FlatList!B19</f>
        <v>STLD</v>
      </c>
      <c r="D69" s="39" t="str">
        <f>IF(C69&lt;&gt;"",VLOOKUP(C69,FlatList!$B$3:$E$40,2,FALSE),IF(AND(C68&lt;&gt;"",C70=""),VLOOKUP(C68,'watchlist-stocks-intraday-01-13'!$A$1:$F$64,6,FALSE),IF(AND(C67&lt;&gt;"",C71&lt;&gt;""),VLOOKUP(C67,FlatList!$B$3:$E$40,3,FALSE),"")))</f>
        <v>Steel Dynamics</v>
      </c>
      <c r="E69" s="32">
        <f>IF(C69&lt;&gt;"",VLOOKUP(C69,FlatList!$B$3:$E$40,4,FALSE),"")</f>
        <v>0.51</v>
      </c>
      <c r="F69" s="32" t="str">
        <f>IF(ISNUMBER(E69),"Sep17",IF(F68="Sep17","Jun17",IF(F68="Jun17","Mar17",IF(F68="Mar17","Dec16",""))))</f>
        <v>Sep17</v>
      </c>
      <c r="G69" s="33">
        <f>FlatList!F19</f>
        <v>0.66</v>
      </c>
      <c r="H69" s="33">
        <f>FlatList!J19</f>
        <v>0.66</v>
      </c>
      <c r="I69" s="34">
        <f t="shared" si="1"/>
        <v>0</v>
      </c>
      <c r="K69" s="32" t="str">
        <f>FlatList!B39</f>
        <v>SHW</v>
      </c>
      <c r="L69" s="42" t="str">
        <f>IF(K69&lt;&gt;"",VLOOKUP(K69,FlatList!$B$3:$E$40,2,FALSE),IF(AND(K68&lt;&gt;"",K70=""),VLOOKUP(K68,'watchlist-stocks-intraday-01-13'!$A$1:$F$64,6,FALSE),IF(AND(K67&lt;&gt;"",K71&lt;&gt;""),VLOOKUP(K67,FlatList!$B$3:$E$40,3,FALSE),"")))</f>
        <v>Sherwin-Williams co</v>
      </c>
      <c r="M69" s="32">
        <f>IF(K69&lt;&gt;"",VLOOKUP(K69,FlatList!$B$3:$E$40,4,FALSE),"")</f>
        <v>3.18</v>
      </c>
      <c r="N69" s="32" t="str">
        <f>IF(ISNUMBER(M69),"Sep17",IF(N68="Sep17","Jun17",IF(N68="Jun17","Mar17",IF(N68="Mar17","Dec16",""))))</f>
        <v>Sep17</v>
      </c>
      <c r="O69" s="33">
        <f>FlatList!F39</f>
        <v>4.7</v>
      </c>
      <c r="P69" s="33">
        <f>FlatList!J39</f>
        <v>4.75</v>
      </c>
      <c r="Q69" s="34">
        <f t="shared" ref="Q69:Q76" si="2">IF(AND(P69&gt;O69,P69&lt;0),ABS((P69/O69)-1),(P69/O69)-1)</f>
        <v>1.0638297872340496E-2</v>
      </c>
    </row>
    <row r="70" spans="3:17" x14ac:dyDescent="0.2">
      <c r="D70" s="38">
        <f>IF(C70&lt;&gt;"",VLOOKUP(C70,FlatList!$B$3:$E$40,2,FALSE),IF(AND(C69&lt;&gt;"",C71=""),VLOOKUP(C69,'watchlist-stocks-intraday-01-13'!$A$1:$F$64,6,FALSE),IF(AND(C68&lt;&gt;"",C72&lt;&gt;""),VLOOKUP(C68,FlatList!$B$3:$E$40,3,FALSE),"")))</f>
        <v>43122</v>
      </c>
      <c r="E70" s="26" t="str">
        <f>IF(C70&lt;&gt;"",VLOOKUP(C70,FlatList!$B$3:$E$40,4,FALSE),"")</f>
        <v/>
      </c>
      <c r="F70" s="26" t="str">
        <f>IF(ISNUMBER(E70),"Sep17",IF(F69="Sep17","Jun17",IF(F69="Jun17","Mar17",IF(F69="Mar17","Dec16",""))))</f>
        <v>Jun17</v>
      </c>
      <c r="G70" s="28">
        <f>FlatList!G19</f>
        <v>0.63</v>
      </c>
      <c r="H70" s="28">
        <f>FlatList!K19</f>
        <v>0.63</v>
      </c>
      <c r="I70" s="30">
        <f t="shared" ref="I70:I84" si="3">IF(AND(H70&gt;G70,H70&lt;0),ABS((H70/G70)-1),(H70/G70)-1)</f>
        <v>0</v>
      </c>
      <c r="L70" s="41">
        <f>IF(K70&lt;&gt;"",VLOOKUP(K70,FlatList!$B$3:$E$40,2,FALSE),IF(AND(K69&lt;&gt;"",K71=""),VLOOKUP(K69,'watchlist-stocks-intraday-01-13'!$A$1:$F$64,6,FALSE),IF(AND(K68&lt;&gt;"",K72&lt;&gt;""),VLOOKUP(K68,FlatList!$B$3:$E$40,3,FALSE),"")))</f>
        <v>43125</v>
      </c>
      <c r="M70" s="26" t="str">
        <f>IF(K70&lt;&gt;"",VLOOKUP(K70,FlatList!$B$3:$E$40,4,FALSE),"")</f>
        <v/>
      </c>
      <c r="N70" s="26" t="str">
        <f>IF(ISNUMBER(M70),"Sep17",IF(N69="Sep17","Jun17",IF(N69="Jun17","Mar17",IF(N69="Mar17","Dec16",""))))</f>
        <v>Jun17</v>
      </c>
      <c r="O70" s="28">
        <f>FlatList!G39</f>
        <v>4.54</v>
      </c>
      <c r="P70" s="28">
        <f>FlatList!K39</f>
        <v>4.5199999999999996</v>
      </c>
      <c r="Q70" s="30">
        <f t="shared" si="2"/>
        <v>-4.4052863436124801E-3</v>
      </c>
    </row>
    <row r="71" spans="3:17" x14ac:dyDescent="0.2">
      <c r="D71" s="38" t="str">
        <f>IF(C71&lt;&gt;"",VLOOKUP(C71,FlatList!$B$3:$E$40,2,FALSE),IF(AND(C70&lt;&gt;"",C72=""),VLOOKUP(C70,'watchlist-stocks-intraday-01-13'!$A$1:$F$64,6,FALSE),IF(AND(C69&lt;&gt;"",C73&lt;&gt;""),VLOOKUP(C69,FlatList!$B$3:$E$40,3,FALSE),"")))</f>
        <v>Steel Producer</v>
      </c>
      <c r="E71" s="26" t="str">
        <f>IF(C71&lt;&gt;"",VLOOKUP(C71,FlatList!$B$3:$E$40,4,FALSE),"")</f>
        <v/>
      </c>
      <c r="F71" s="26" t="str">
        <f>IF(ISNUMBER(E71),"Sep17",IF(F70="Sep17","Jun17",IF(F70="Jun17","Mar17",IF(F70="Mar17","Dec16",""))))</f>
        <v>Mar17</v>
      </c>
      <c r="G71" s="28">
        <f>FlatList!H19</f>
        <v>0.79</v>
      </c>
      <c r="H71" s="28">
        <f>FlatList!L19</f>
        <v>0.82</v>
      </c>
      <c r="I71" s="30">
        <f t="shared" si="3"/>
        <v>3.7974683544303778E-2</v>
      </c>
      <c r="L71" s="41" t="str">
        <f>IF(K71&lt;&gt;"",VLOOKUP(K71,FlatList!$B$3:$E$40,2,FALSE),IF(AND(K70&lt;&gt;"",K72=""),VLOOKUP(K70,'watchlist-stocks-intraday-01-13'!$A$1:$F$64,6,FALSE),IF(AND(K69&lt;&gt;"",K73&lt;&gt;""),VLOOKUP(K69,FlatList!$B$3:$E$40,3,FALSE),"")))</f>
        <v>Paint</v>
      </c>
      <c r="M71" s="26" t="str">
        <f>IF(K71&lt;&gt;"",VLOOKUP(K71,FlatList!$B$3:$E$40,4,FALSE),"")</f>
        <v/>
      </c>
      <c r="N71" s="26" t="str">
        <f>IF(ISNUMBER(M71),"Sep17",IF(N70="Sep17","Jun17",IF(N70="Jun17","Mar17",IF(N70="Mar17","Dec16",""))))</f>
        <v>Mar17</v>
      </c>
      <c r="O71" s="28">
        <f>FlatList!H39</f>
        <v>2.0699999999999998</v>
      </c>
      <c r="P71" s="28">
        <f>FlatList!L39</f>
        <v>2.27</v>
      </c>
      <c r="Q71" s="30">
        <f t="shared" si="2"/>
        <v>9.661835748792269E-2</v>
      </c>
    </row>
    <row r="72" spans="3:17" x14ac:dyDescent="0.2">
      <c r="D72" s="38" t="str">
        <f>IF(C72&lt;&gt;"",VLOOKUP(C72,FlatList!$B$3:$E$40,2,FALSE),IF(AND(C71&lt;&gt;"",C73=""),VLOOKUP(C71,'watchlist-stocks-intraday-01-13'!$A$1:$F$64,6,FALSE),IF(AND(C70&lt;&gt;"",C74&lt;&gt;""),VLOOKUP(C70,FlatList!$B$3:$E$40,3,FALSE),"")))</f>
        <v/>
      </c>
      <c r="E72" s="26" t="str">
        <f>IF(C72&lt;&gt;"",VLOOKUP(C72,FlatList!$B$3:$E$40,4,FALSE),"")</f>
        <v/>
      </c>
      <c r="F72" s="26" t="str">
        <f>IF(ISNUMBER(E72),"Sep17",IF(F71="Sep17","Jun17",IF(F71="Jun17","Mar17",IF(F71="Mar17","Dec16",""))))</f>
        <v>Dec16</v>
      </c>
      <c r="G72" s="28">
        <f>FlatList!I19</f>
        <v>0.43</v>
      </c>
      <c r="H72" s="28">
        <f>FlatList!M19</f>
        <v>0.43</v>
      </c>
      <c r="I72" s="30">
        <f t="shared" si="3"/>
        <v>0</v>
      </c>
      <c r="L72" s="41" t="str">
        <f>IF(K72&lt;&gt;"",VLOOKUP(K72,FlatList!$B$3:$E$40,2,FALSE),IF(AND(K71&lt;&gt;"",K73=""),VLOOKUP(K71,'watchlist-stocks-intraday-01-13'!$A$1:$F$64,6,FALSE),IF(AND(K70&lt;&gt;"",K74&lt;&gt;""),VLOOKUP(K70,FlatList!$B$3:$E$40,3,FALSE),"")))</f>
        <v/>
      </c>
      <c r="M72" s="26" t="str">
        <f>IF(K72&lt;&gt;"",VLOOKUP(K72,FlatList!$B$3:$E$40,4,FALSE),"")</f>
        <v/>
      </c>
      <c r="N72" s="26" t="str">
        <f>IF(ISNUMBER(M72),"Sep17",IF(N71="Sep17","Jun17",IF(N71="Jun17","Mar17",IF(N71="Mar17","Dec16",""))))</f>
        <v>Dec16</v>
      </c>
      <c r="O72" s="28">
        <f>FlatList!I39</f>
        <v>2.2200000000000002</v>
      </c>
      <c r="P72" s="28">
        <f>FlatList!M39</f>
        <v>2.34</v>
      </c>
      <c r="Q72" s="30">
        <f t="shared" si="2"/>
        <v>5.4054054054053946E-2</v>
      </c>
    </row>
    <row r="73" spans="3:17" x14ac:dyDescent="0.2">
      <c r="C73" s="31" t="str">
        <f>FlatList!B20</f>
        <v>WWD</v>
      </c>
      <c r="D73" s="39" t="str">
        <f>IF(C73&lt;&gt;"",VLOOKUP(C73,FlatList!$B$3:$E$40,2,FALSE),IF(AND(C72&lt;&gt;"",C74=""),VLOOKUP(C72,'watchlist-stocks-intraday-01-13'!$A$1:$F$64,6,FALSE),IF(AND(C71&lt;&gt;"",C75&lt;&gt;""),VLOOKUP(C71,FlatList!$B$3:$E$40,3,FALSE),"")))</f>
        <v>Woodward</v>
      </c>
      <c r="E73" s="32">
        <f>IF(C73&lt;&gt;"",VLOOKUP(C73,FlatList!$B$3:$E$40,4,FALSE),"")</f>
        <v>0.59</v>
      </c>
      <c r="F73" s="32" t="str">
        <f>IF(ISNUMBER(E73),"Sep17",IF(F72="Sep17","Jun17",IF(F72="Jun17","Mar17",IF(F72="Mar17","Dec16",""))))</f>
        <v>Sep17</v>
      </c>
      <c r="G73" s="33">
        <f>FlatList!F20</f>
        <v>0.9</v>
      </c>
      <c r="H73" s="33">
        <f>FlatList!J20</f>
        <v>0.98</v>
      </c>
      <c r="I73" s="34">
        <f t="shared" si="3"/>
        <v>8.8888888888888795E-2</v>
      </c>
      <c r="K73" s="32" t="str">
        <f>FlatList!B40</f>
        <v>PCH</v>
      </c>
      <c r="L73" s="42" t="str">
        <f>IF(K73&lt;&gt;"",VLOOKUP(K73,FlatList!$B$3:$E$40,2,FALSE),IF(AND(K72&lt;&gt;"",K74=""),VLOOKUP(K72,'watchlist-stocks-intraday-01-13'!$A$1:$F$64,6,FALSE),IF(AND(K71&lt;&gt;"",K75&lt;&gt;""),VLOOKUP(K71,FlatList!$B$3:$E$40,3,FALSE),"")))</f>
        <v>Potlatch</v>
      </c>
      <c r="M73" s="32">
        <f>IF(K73&lt;&gt;"",VLOOKUP(K73,FlatList!$B$3:$E$40,4,FALSE),"")</f>
        <v>0.59</v>
      </c>
      <c r="N73" s="32" t="str">
        <f>IF(ISNUMBER(M73),"Sep17",IF(N72="Sep17","Jun17",IF(N72="Jun17","Mar17",IF(N72="Mar17","Dec16",""))))</f>
        <v>Sep17</v>
      </c>
      <c r="O73" s="33">
        <f>FlatList!F40</f>
        <v>0.88</v>
      </c>
      <c r="P73" s="33">
        <f>FlatList!J40</f>
        <v>0.94</v>
      </c>
      <c r="Q73" s="34">
        <f t="shared" si="2"/>
        <v>6.8181818181818121E-2</v>
      </c>
    </row>
    <row r="74" spans="3:17" x14ac:dyDescent="0.2">
      <c r="D74" s="38">
        <f>IF(C74&lt;&gt;"",VLOOKUP(C74,FlatList!$B$3:$E$40,2,FALSE),IF(AND(C73&lt;&gt;"",C75=""),VLOOKUP(C73,'watchlist-stocks-intraday-01-13'!$A$1:$F$64,6,FALSE),IF(AND(C72&lt;&gt;"",C76&lt;&gt;""),VLOOKUP(C72,FlatList!$B$3:$E$40,3,FALSE),"")))</f>
        <v>43122</v>
      </c>
      <c r="E74" s="26" t="str">
        <f>IF(C74&lt;&gt;"",VLOOKUP(C74,FlatList!$B$3:$E$40,4,FALSE),"")</f>
        <v/>
      </c>
      <c r="F74" s="26" t="str">
        <f>IF(ISNUMBER(E74),"Sep17",IF(F73="Sep17","Jun17",IF(F73="Jun17","Mar17",IF(F73="Mar17","Dec16",""))))</f>
        <v>Jun17</v>
      </c>
      <c r="G74" s="28">
        <f>FlatList!G20</f>
        <v>0.76</v>
      </c>
      <c r="H74" s="28">
        <f>FlatList!K20</f>
        <v>0.85</v>
      </c>
      <c r="I74" s="30">
        <f t="shared" si="3"/>
        <v>0.11842105263157898</v>
      </c>
      <c r="L74" s="41">
        <f>IF(K74&lt;&gt;"",VLOOKUP(K74,FlatList!$B$3:$E$40,2,FALSE),IF(AND(K73&lt;&gt;"",K75=""),VLOOKUP(K73,'watchlist-stocks-intraday-01-13'!$A$1:$F$64,6,FALSE),IF(AND(K72&lt;&gt;"",K76&lt;&gt;""),VLOOKUP(K72,FlatList!$B$3:$E$40,3,FALSE),"")))</f>
        <v>43129</v>
      </c>
      <c r="M74" s="26" t="str">
        <f>IF(K74&lt;&gt;"",VLOOKUP(K74,FlatList!$B$3:$E$40,4,FALSE),"")</f>
        <v/>
      </c>
      <c r="N74" s="26" t="str">
        <f>IF(ISNUMBER(M74),"Sep17",IF(N73="Sep17","Jun17",IF(N73="Jun17","Mar17",IF(N73="Mar17","Dec16",""))))</f>
        <v>Jun17</v>
      </c>
      <c r="O74" s="28">
        <f>FlatList!G40</f>
        <v>0.3</v>
      </c>
      <c r="P74" s="28">
        <f>FlatList!K40</f>
        <v>0.54</v>
      </c>
      <c r="Q74" s="30">
        <f t="shared" si="2"/>
        <v>0.80000000000000027</v>
      </c>
    </row>
    <row r="75" spans="3:17" x14ac:dyDescent="0.2">
      <c r="D75" s="38" t="str">
        <f>IF(C75&lt;&gt;"",VLOOKUP(C75,FlatList!$B$3:$E$40,2,FALSE),IF(AND(C74&lt;&gt;"",C76=""),VLOOKUP(C74,'watchlist-stocks-intraday-01-13'!$A$1:$F$64,6,FALSE),IF(AND(C73&lt;&gt;"",C77&lt;&gt;""),VLOOKUP(C73,FlatList!$B$3:$E$40,3,FALSE),"")))</f>
        <v>Engines (Indust./Energy)</v>
      </c>
      <c r="E75" s="26" t="str">
        <f>IF(C75&lt;&gt;"",VLOOKUP(C75,FlatList!$B$3:$E$40,4,FALSE),"")</f>
        <v/>
      </c>
      <c r="F75" s="26" t="str">
        <f>IF(ISNUMBER(E75),"Sep17",IF(F74="Sep17","Jun17",IF(F74="Jun17","Mar17",IF(F74="Mar17","Dec16",""))))</f>
        <v>Mar17</v>
      </c>
      <c r="G75" s="28">
        <f>FlatList!H20</f>
        <v>0.66</v>
      </c>
      <c r="H75" s="28">
        <f>FlatList!L20</f>
        <v>0.6</v>
      </c>
      <c r="I75" s="30">
        <f t="shared" si="3"/>
        <v>-9.0909090909090939E-2</v>
      </c>
      <c r="L75" s="41" t="str">
        <f>VLOOKUP(K73,FlatList!$B$3:$E$40,3,FALSE)</f>
        <v>Lumber</v>
      </c>
      <c r="M75" s="26" t="str">
        <f>IF(K75&lt;&gt;"",VLOOKUP(K75,FlatList!$B$3:$E$40,4,FALSE),"")</f>
        <v/>
      </c>
      <c r="N75" s="26" t="str">
        <f>IF(ISNUMBER(M75),"Sep17",IF(N74="Sep17","Jun17",IF(N74="Jun17","Mar17",IF(N74="Mar17","Dec16",""))))</f>
        <v>Mar17</v>
      </c>
      <c r="O75" s="28">
        <f>FlatList!H40</f>
        <v>0.24</v>
      </c>
      <c r="P75" s="28">
        <f>FlatList!L40</f>
        <v>0.41</v>
      </c>
      <c r="Q75" s="30">
        <f t="shared" si="2"/>
        <v>0.70833333333333326</v>
      </c>
    </row>
    <row r="76" spans="3:17" x14ac:dyDescent="0.2">
      <c r="D76" s="38" t="str">
        <f>IF(C76&lt;&gt;"",VLOOKUP(C76,FlatList!$B$3:$E$40,2,FALSE),IF(AND(C75&lt;&gt;"",C77=""),VLOOKUP(C75,'watchlist-stocks-intraday-01-13'!$A$1:$F$64,6,FALSE),IF(AND(C74&lt;&gt;"",C78&lt;&gt;""),VLOOKUP(C74,FlatList!$B$3:$E$40,3,FALSE),"")))</f>
        <v/>
      </c>
      <c r="E76" s="26" t="str">
        <f>IF(C76&lt;&gt;"",VLOOKUP(C76,FlatList!$B$3:$E$40,4,FALSE),"")</f>
        <v/>
      </c>
      <c r="F76" s="26" t="str">
        <f>IF(ISNUMBER(E76),"Sep17",IF(F75="Sep17","Jun17",IF(F75="Jun17","Mar17",IF(F75="Mar17","Dec16",""))))</f>
        <v>Dec16</v>
      </c>
      <c r="G76" s="28">
        <f>FlatList!I20</f>
        <v>0.5</v>
      </c>
      <c r="H76" s="28">
        <f>FlatList!M20</f>
        <v>0.73</v>
      </c>
      <c r="I76" s="30">
        <f t="shared" si="3"/>
        <v>0.45999999999999996</v>
      </c>
      <c r="L76" s="41" t="str">
        <f>IF(K76&lt;&gt;"",VLOOKUP(K76,FlatList!$B$3:$E$40,2,FALSE),IF(AND(K75&lt;&gt;"",K77=""),VLOOKUP(K75,'watchlist-stocks-intraday-01-13'!$A$1:$F$64,6,FALSE),IF(AND(K74&lt;&gt;"",K78&lt;&gt;""),VLOOKUP(K74,FlatList!$B$3:$E$40,3,FALSE),"")))</f>
        <v/>
      </c>
      <c r="M76" s="26" t="str">
        <f>IF(K76&lt;&gt;"",VLOOKUP(K76,FlatList!$B$3:$E$40,4,FALSE),"")</f>
        <v/>
      </c>
      <c r="N76" s="26" t="str">
        <f>IF(ISNUMBER(M76),"Sep17",IF(N75="Sep17","Jun17",IF(N75="Jun17","Mar17",IF(N75="Mar17","Dec16",""))))</f>
        <v>Dec16</v>
      </c>
      <c r="O76" s="28">
        <f>FlatList!I40</f>
        <v>0.3</v>
      </c>
      <c r="P76" s="28">
        <f>FlatList!M40</f>
        <v>0.35</v>
      </c>
      <c r="Q76" s="30">
        <f t="shared" si="2"/>
        <v>0.16666666666666674</v>
      </c>
    </row>
    <row r="77" spans="3:17" x14ac:dyDescent="0.2">
      <c r="C77" s="31" t="str">
        <f>FlatList!B21</f>
        <v>CREE</v>
      </c>
      <c r="D77" s="39" t="str">
        <f>IF(C77&lt;&gt;"",VLOOKUP(C77,FlatList!$B$3:$E$40,2,FALSE),IF(AND(C76&lt;&gt;"",C78=""),VLOOKUP(C76,'watchlist-stocks-intraday-01-13'!$A$1:$F$64,6,FALSE),IF(AND(C75&lt;&gt;"",C79&lt;&gt;""),VLOOKUP(C75,FlatList!$B$3:$E$40,3,FALSE),"")))</f>
        <v xml:space="preserve">Cree Inc. </v>
      </c>
      <c r="E77" s="32">
        <f>IF(C77&lt;&gt;"",VLOOKUP(C77,FlatList!$B$3:$E$40,4,FALSE),"")</f>
        <v>-0.1</v>
      </c>
      <c r="F77" s="32" t="str">
        <f>IF(ISNUMBER(E77),"Sep17",IF(F76="Sep17","Jun17",IF(F76="Jun17","Mar17",IF(F76="Mar17","Dec16",""))))</f>
        <v>Sep17</v>
      </c>
      <c r="G77" s="33">
        <f>FlatList!F21</f>
        <v>-0.06</v>
      </c>
      <c r="H77" s="33">
        <f>FlatList!J21</f>
        <v>-0.04</v>
      </c>
      <c r="I77" s="34">
        <f t="shared" si="3"/>
        <v>0.33333333333333326</v>
      </c>
    </row>
    <row r="78" spans="3:17" x14ac:dyDescent="0.2">
      <c r="D78" s="38">
        <f>IF(C78&lt;&gt;"",VLOOKUP(C78,FlatList!$B$3:$E$40,2,FALSE),IF(AND(C77&lt;&gt;"",C79=""),VLOOKUP(C77,'watchlist-stocks-intraday-01-13'!$A$1:$F$64,6,FALSE),IF(AND(C76&lt;&gt;"",C80&lt;&gt;""),VLOOKUP(C76,FlatList!$B$3:$E$40,3,FALSE),"")))</f>
        <v>43123</v>
      </c>
      <c r="E78" s="26" t="str">
        <f>IF(C78&lt;&gt;"",VLOOKUP(C78,FlatList!$B$3:$E$40,4,FALSE),"")</f>
        <v/>
      </c>
      <c r="F78" s="26" t="str">
        <f>IF(ISNUMBER(E78),"Sep17",IF(F77="Sep17","Jun17",IF(F77="Jun17","Mar17",IF(F77="Mar17","Dec16",""))))</f>
        <v>Jun17</v>
      </c>
      <c r="G78" s="28">
        <f>FlatList!G21</f>
        <v>-0.09</v>
      </c>
      <c r="H78" s="28">
        <f>FlatList!K21</f>
        <v>-0.04</v>
      </c>
      <c r="I78" s="30">
        <f t="shared" si="3"/>
        <v>0.55555555555555558</v>
      </c>
    </row>
    <row r="79" spans="3:17" x14ac:dyDescent="0.2">
      <c r="D79" s="38" t="str">
        <f>IF(C79&lt;&gt;"",VLOOKUP(C79,FlatList!$B$3:$E$40,2,FALSE),IF(AND(C78&lt;&gt;"",C80=""),VLOOKUP(C78,'watchlist-stocks-intraday-01-13'!$A$1:$F$64,6,FALSE),IF(AND(C77&lt;&gt;"",C81&lt;&gt;""),VLOOKUP(C77,FlatList!$B$3:$E$40,3,FALSE),"")))</f>
        <v>LED Lights</v>
      </c>
      <c r="E79" s="26" t="str">
        <f>IF(C79&lt;&gt;"",VLOOKUP(C79,FlatList!$B$3:$E$40,4,FALSE),"")</f>
        <v/>
      </c>
      <c r="F79" s="26" t="str">
        <f>IF(ISNUMBER(E79),"Sep17",IF(F78="Sep17","Jun17",IF(F78="Jun17","Mar17",IF(F78="Mar17","Dec16",""))))</f>
        <v>Mar17</v>
      </c>
      <c r="G79" s="28">
        <f>FlatList!H21</f>
        <v>0.09</v>
      </c>
      <c r="H79" s="28">
        <f>FlatList!L21</f>
        <v>-0.11</v>
      </c>
      <c r="I79" s="30">
        <f t="shared" si="3"/>
        <v>-2.2222222222222223</v>
      </c>
    </row>
    <row r="80" spans="3:17" x14ac:dyDescent="0.2">
      <c r="D80" s="38" t="str">
        <f>IF(C80&lt;&gt;"",VLOOKUP(C80,FlatList!$B$3:$E$40,2,FALSE),IF(AND(C79&lt;&gt;"",C81=""),VLOOKUP(C79,'watchlist-stocks-intraday-01-13'!$A$1:$F$64,6,FALSE),IF(AND(C78&lt;&gt;"",C82&lt;&gt;""),VLOOKUP(C78,FlatList!$B$3:$E$40,3,FALSE),"")))</f>
        <v/>
      </c>
      <c r="E80" s="26" t="str">
        <f>IF(C80&lt;&gt;"",VLOOKUP(C80,FlatList!$B$3:$E$40,4,FALSE),"")</f>
        <v/>
      </c>
      <c r="F80" s="26" t="str">
        <f>IF(ISNUMBER(E80),"Sep17",IF(F79="Sep17","Jun17",IF(F79="Jun17","Mar17",IF(F79="Mar17","Dec16",""))))</f>
        <v>Dec16</v>
      </c>
      <c r="G80" s="28">
        <f>FlatList!I21</f>
        <v>0.08</v>
      </c>
      <c r="H80" s="28">
        <f>FlatList!M21</f>
        <v>0.09</v>
      </c>
      <c r="I80" s="30">
        <f t="shared" si="3"/>
        <v>0.125</v>
      </c>
    </row>
    <row r="81" spans="3:9" x14ac:dyDescent="0.2">
      <c r="C81" s="31" t="str">
        <f>FlatList!B22</f>
        <v>JNJ</v>
      </c>
      <c r="D81" s="39" t="str">
        <f>IF(C81&lt;&gt;"",VLOOKUP(C81,FlatList!$B$3:$E$40,2,FALSE),IF(AND(C80&lt;&gt;"",C82=""),VLOOKUP(C80,'watchlist-stocks-intraday-01-13'!$A$1:$F$64,6,FALSE),IF(AND(C79&lt;&gt;"",C83&lt;&gt;""),VLOOKUP(C79,FlatList!$B$3:$E$40,3,FALSE),"")))</f>
        <v>Johnson &amp; Johnson</v>
      </c>
      <c r="E81" s="32">
        <f>IF(C81&lt;&gt;"",VLOOKUP(C81,FlatList!$B$3:$E$40,4,FALSE),"")</f>
        <v>1.72</v>
      </c>
      <c r="F81" s="32" t="str">
        <f>IF(ISNUMBER(E81),"Sep17",IF(F80="Sep17","Jun17",IF(F80="Jun17","Mar17",IF(F80="Mar17","Dec16",""))))</f>
        <v>Sep17</v>
      </c>
      <c r="G81" s="33">
        <f>FlatList!F22</f>
        <v>1.8</v>
      </c>
      <c r="H81" s="33">
        <f>FlatList!J22</f>
        <v>1.9</v>
      </c>
      <c r="I81" s="34">
        <f t="shared" si="3"/>
        <v>5.555555555555558E-2</v>
      </c>
    </row>
    <row r="82" spans="3:9" x14ac:dyDescent="0.2">
      <c r="D82" s="38">
        <f>IF(C82&lt;&gt;"",VLOOKUP(C82,FlatList!$B$3:$E$40,2,FALSE),IF(AND(C81&lt;&gt;"",C83=""),VLOOKUP(C81,'watchlist-stocks-intraday-01-13'!$A$1:$F$64,6,FALSE),IF(AND(C80&lt;&gt;"",C84&lt;&gt;""),VLOOKUP(C80,FlatList!$B$3:$E$40,3,FALSE),"")))</f>
        <v>43123</v>
      </c>
      <c r="E82" s="26" t="str">
        <f>IF(C82&lt;&gt;"",VLOOKUP(C82,FlatList!$B$3:$E$40,4,FALSE),"")</f>
        <v/>
      </c>
      <c r="F82" s="26" t="str">
        <f>IF(ISNUMBER(E82),"Sep17",IF(F81="Sep17","Jun17",IF(F81="Jun17","Mar17",IF(F81="Mar17","Dec16",""))))</f>
        <v>Jun17</v>
      </c>
      <c r="G82" s="28">
        <f>FlatList!G22</f>
        <v>1.79</v>
      </c>
      <c r="H82" s="28">
        <f>FlatList!K22</f>
        <v>1.83</v>
      </c>
      <c r="I82" s="30">
        <f t="shared" si="3"/>
        <v>2.2346368715083775E-2</v>
      </c>
    </row>
    <row r="83" spans="3:9" x14ac:dyDescent="0.2">
      <c r="D83" s="38" t="str">
        <f>VLOOKUP(C81,FlatList!$B$3:$E$40,3,FALSE)</f>
        <v>Pharmacueticals</v>
      </c>
      <c r="E83" s="26" t="str">
        <f>IF(C83&lt;&gt;"",VLOOKUP(C83,FlatList!$B$3:$E$40,4,FALSE),"")</f>
        <v/>
      </c>
      <c r="F83" s="26" t="str">
        <f>IF(ISNUMBER(E83),"Sep17",IF(F82="Sep17","Jun17",IF(F82="Jun17","Mar17",IF(F82="Mar17","Dec16",""))))</f>
        <v>Mar17</v>
      </c>
      <c r="G83" s="28">
        <f>FlatList!H22</f>
        <v>1.77</v>
      </c>
      <c r="H83" s="28">
        <f>FlatList!L22</f>
        <v>1.83</v>
      </c>
      <c r="I83" s="30">
        <f t="shared" si="3"/>
        <v>3.3898305084745894E-2</v>
      </c>
    </row>
    <row r="84" spans="3:9" x14ac:dyDescent="0.2">
      <c r="D84" s="38" t="str">
        <f>IF(C84&lt;&gt;"",VLOOKUP(C84,FlatList!$B$3:$E$40,2,FALSE),IF(AND(C83&lt;&gt;"",C85=""),VLOOKUP(C83,'watchlist-stocks-intraday-01-13'!$A$1:$F$64,6,FALSE),IF(AND(C82&lt;&gt;"",C86&lt;&gt;""),VLOOKUP(C82,FlatList!$B$3:$E$40,3,FALSE),"")))</f>
        <v/>
      </c>
      <c r="E84" s="26" t="str">
        <f>IF(C84&lt;&gt;"",VLOOKUP(C84,FlatList!$B$3:$E$40,4,FALSE),"")</f>
        <v/>
      </c>
      <c r="F84" s="26" t="str">
        <f>IF(ISNUMBER(E84),"Sep17",IF(F83="Sep17","Jun17",IF(F83="Jun17","Mar17",IF(F83="Mar17","Dec16",""))))</f>
        <v>Dec16</v>
      </c>
      <c r="G84" s="28">
        <f>FlatList!I22</f>
        <v>1.56</v>
      </c>
      <c r="H84" s="28">
        <f>FlatList!M22</f>
        <v>1.58</v>
      </c>
      <c r="I84" s="30">
        <f t="shared" si="3"/>
        <v>1.2820512820512775E-2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31FB-723C-4850-B215-710EF5D80C9D}">
  <dimension ref="B2:L200"/>
  <sheetViews>
    <sheetView workbookViewId="0">
      <selection activeCell="G6" sqref="G6"/>
    </sheetView>
  </sheetViews>
  <sheetFormatPr defaultRowHeight="15" x14ac:dyDescent="0.25"/>
  <cols>
    <col min="1" max="1" width="4.7109375" style="3" customWidth="1"/>
    <col min="2" max="2" width="7.5703125" style="18" bestFit="1" customWidth="1"/>
    <col min="3" max="3" width="23" style="18" bestFit="1" customWidth="1"/>
    <col min="4" max="4" width="23.140625" style="18" bestFit="1" customWidth="1"/>
    <col min="5" max="5" width="17.5703125" style="13" bestFit="1" customWidth="1"/>
    <col min="6" max="6" width="18.140625" style="13" bestFit="1" customWidth="1"/>
    <col min="7" max="7" width="18.140625" style="14" bestFit="1" customWidth="1"/>
    <col min="8" max="8" width="11.85546875" style="13" bestFit="1" customWidth="1"/>
    <col min="9" max="9" width="14" style="15" bestFit="1" customWidth="1"/>
    <col min="10" max="10" width="16.85546875" style="14" customWidth="1"/>
    <col min="11" max="16384" width="9.140625" style="3"/>
  </cols>
  <sheetData>
    <row r="2" spans="2:12" ht="46.5" customHeight="1" x14ac:dyDescent="0.25">
      <c r="B2" s="16" t="s">
        <v>0</v>
      </c>
      <c r="C2" s="51" t="s">
        <v>1</v>
      </c>
      <c r="D2" s="51" t="s">
        <v>2</v>
      </c>
      <c r="E2" s="48" t="s">
        <v>208</v>
      </c>
      <c r="F2" s="48" t="s">
        <v>209</v>
      </c>
      <c r="G2" s="49" t="s">
        <v>210</v>
      </c>
      <c r="H2" s="48" t="s">
        <v>207</v>
      </c>
      <c r="I2" s="50" t="s">
        <v>206</v>
      </c>
      <c r="J2" s="49" t="s">
        <v>211</v>
      </c>
    </row>
    <row r="3" spans="2:12" x14ac:dyDescent="0.25">
      <c r="B3" s="19" t="str">
        <f>IF(FlatList!B3="","",FlatList!B3)</f>
        <v>C</v>
      </c>
      <c r="C3" s="19" t="str">
        <f>IF(FlatList!C3="","",FlatList!C3)</f>
        <v>Citi</v>
      </c>
      <c r="D3" s="19" t="str">
        <f>IF(FlatList!D3="","",FlatList!D3)</f>
        <v>Financials</v>
      </c>
      <c r="E3" s="20">
        <f>IFERROR(AVERAGE(FlatList!F3:I3),"")</f>
        <v>1.2225000000000001</v>
      </c>
      <c r="F3" s="20">
        <f>IFERROR(AVERAGE(FlatList!J3:M3),"")</f>
        <v>1.2974999999999999</v>
      </c>
      <c r="G3" s="21">
        <f>IF(AND(E3&lt;0,F3&gt;E3),ABS((F3/E3)-1),(F3/E3)-1)</f>
        <v>6.134969325153361E-2</v>
      </c>
      <c r="H3" s="22">
        <f>IFERROR(FlatList!E3-Model!E3,"")</f>
        <v>-3.2500000000000195E-2</v>
      </c>
      <c r="I3" s="22">
        <f>IFERROR(FlatList!E3-Model!F3,"")</f>
        <v>-0.10749999999999993</v>
      </c>
      <c r="J3" s="21">
        <f>(FlatList!J3/FlatList!E3)-1</f>
        <v>0.19327731092436973</v>
      </c>
      <c r="K3" s="8"/>
      <c r="L3" s="8"/>
    </row>
    <row r="4" spans="2:12" x14ac:dyDescent="0.25">
      <c r="B4" s="19" t="str">
        <f>IF(FlatList!B4="","",FlatList!B4)</f>
        <v>CSX</v>
      </c>
      <c r="C4" s="19" t="str">
        <f>IF(FlatList!C4="","",FlatList!C4)</f>
        <v xml:space="preserve">CSX Corp. </v>
      </c>
      <c r="D4" s="19" t="str">
        <f>IF(FlatList!D4="","",FlatList!D4)</f>
        <v>Transport</v>
      </c>
      <c r="E4" s="20">
        <f>IFERROR(AVERAGE(FlatList!F4:I4),"")</f>
        <v>0.505</v>
      </c>
      <c r="F4" s="20">
        <f>IFERROR(AVERAGE(FlatList!J4:M4),"")</f>
        <v>0.53749999999999998</v>
      </c>
      <c r="G4" s="21">
        <f t="shared" ref="G4:G40" si="0">IF(AND(E4&lt;0,F4&gt;E4),ABS((F4/E4)-1),(F4/E4)-1)</f>
        <v>6.4356435643564414E-2</v>
      </c>
      <c r="H4" s="22">
        <f>IFERROR(FlatList!E4-Model!E4,"")</f>
        <v>5.5000000000000049E-2</v>
      </c>
      <c r="I4" s="22">
        <f>IFERROR(FlatList!E4-Model!F4,"")</f>
        <v>2.2500000000000075E-2</v>
      </c>
      <c r="J4" s="21">
        <f>(FlatList!J4/FlatList!E4)-1</f>
        <v>-8.9285714285714302E-2</v>
      </c>
    </row>
    <row r="5" spans="2:12" x14ac:dyDescent="0.25">
      <c r="B5" s="19" t="str">
        <f>IF(FlatList!B5="","",FlatList!B5)</f>
        <v>INFO</v>
      </c>
      <c r="C5" s="19" t="str">
        <f>IF(FlatList!C5="","",FlatList!C5)</f>
        <v>IHS Markit</v>
      </c>
      <c r="D5" s="19" t="str">
        <f>IF(FlatList!D5="","",FlatList!D5)</f>
        <v>Information/Consulting</v>
      </c>
      <c r="E5" s="20">
        <f>IFERROR(AVERAGE(FlatList!F5:I5),"")</f>
        <v>0.4</v>
      </c>
      <c r="F5" s="20">
        <f>IFERROR(AVERAGE(FlatList!J5:M5),"")</f>
        <v>0.40500000000000003</v>
      </c>
      <c r="G5" s="21">
        <f t="shared" si="0"/>
        <v>1.2499999999999956E-2</v>
      </c>
      <c r="H5" s="22">
        <f>IFERROR(FlatList!E5-Model!E5,"")</f>
        <v>1.9999999999999962E-2</v>
      </c>
      <c r="I5" s="22">
        <f>IFERROR(FlatList!E5-Model!F5,"")</f>
        <v>1.4999999999999958E-2</v>
      </c>
      <c r="J5" s="21">
        <f>(FlatList!J5/FlatList!E5)-1</f>
        <v>0.14285714285714279</v>
      </c>
    </row>
    <row r="6" spans="2:12" x14ac:dyDescent="0.25">
      <c r="B6" s="19" t="str">
        <f>IF(FlatList!B6="","",FlatList!B6)</f>
        <v>BAC</v>
      </c>
      <c r="C6" s="19" t="str">
        <f>IF(FlatList!C6="","",FlatList!C6)</f>
        <v>B of A</v>
      </c>
      <c r="D6" s="19" t="str">
        <f>IF(FlatList!D6="","",FlatList!D6)</f>
        <v>Financials</v>
      </c>
      <c r="E6" s="20">
        <f>IFERROR(AVERAGE(FlatList!F6:I6),"")</f>
        <v>0.40500000000000003</v>
      </c>
      <c r="F6" s="20">
        <f>IFERROR(AVERAGE(FlatList!J6:M6),"")</f>
        <v>0.4375</v>
      </c>
      <c r="G6" s="21">
        <f t="shared" si="0"/>
        <v>8.0246913580246826E-2</v>
      </c>
      <c r="H6" s="22">
        <f>IFERROR(FlatList!E6-Model!E6,"")</f>
        <v>3.4999999999999976E-2</v>
      </c>
      <c r="I6" s="22">
        <f>IFERROR(FlatList!E6-Model!F6,"")</f>
        <v>2.5000000000000022E-3</v>
      </c>
      <c r="J6" s="21">
        <f>(FlatList!J6/FlatList!E6)-1</f>
        <v>9.0909090909090828E-2</v>
      </c>
    </row>
    <row r="7" spans="2:12" x14ac:dyDescent="0.25">
      <c r="B7" s="19" t="str">
        <f>IF(FlatList!B7="","",FlatList!B7)</f>
        <v>GS</v>
      </c>
      <c r="C7" s="19" t="str">
        <f>IF(FlatList!C7="","",FlatList!C7)</f>
        <v>Goldman</v>
      </c>
      <c r="D7" s="19" t="str">
        <f>IF(FlatList!D7="","",FlatList!D7)</f>
        <v>Financials</v>
      </c>
      <c r="E7" s="20">
        <f>IFERROR(AVERAGE(FlatList!F7:I7),"")</f>
        <v>4.4525000000000006</v>
      </c>
      <c r="F7" s="20">
        <f>IFERROR(AVERAGE(FlatList!J7:M7),"")</f>
        <v>4.8</v>
      </c>
      <c r="G7" s="21">
        <f t="shared" si="0"/>
        <v>7.8046041549691081E-2</v>
      </c>
      <c r="H7" s="22">
        <f>IFERROR(FlatList!E7-Model!E7,"")</f>
        <v>0.44749999999999979</v>
      </c>
      <c r="I7" s="22">
        <f>IFERROR(FlatList!E7-Model!F7,"")</f>
        <v>0.10000000000000053</v>
      </c>
      <c r="J7" s="21">
        <f>(FlatList!J7/FlatList!E7)-1</f>
        <v>2.4489795918367196E-2</v>
      </c>
      <c r="L7" s="9"/>
    </row>
    <row r="8" spans="2:12" x14ac:dyDescent="0.25">
      <c r="B8" s="19" t="str">
        <f>IF(FlatList!B8="","",FlatList!B8)</f>
        <v>FAST</v>
      </c>
      <c r="C8" s="19" t="str">
        <f>IF(FlatList!C8="","",FlatList!C8)</f>
        <v>Fastenal</v>
      </c>
      <c r="D8" s="19" t="str">
        <f>IF(FlatList!D8="","",FlatList!D8)</f>
        <v>Industrials</v>
      </c>
      <c r="E8" s="20">
        <f>IFERROR(AVERAGE(FlatList!F8:I8),"")</f>
        <v>0.45999999999999996</v>
      </c>
      <c r="F8" s="20">
        <f>IFERROR(AVERAGE(FlatList!J8:M8),"")</f>
        <v>0.47</v>
      </c>
      <c r="G8" s="21">
        <f t="shared" si="0"/>
        <v>2.1739130434782705E-2</v>
      </c>
      <c r="H8" s="22">
        <f>IFERROR(FlatList!E8-Model!E8,"")</f>
        <v>-9.9999999999999534E-3</v>
      </c>
      <c r="I8" s="22">
        <f>IFERROR(FlatList!E8-Model!F8,"")</f>
        <v>-1.9999999999999962E-2</v>
      </c>
      <c r="J8" s="21">
        <f>(FlatList!J8/FlatList!E8)-1</f>
        <v>0.11111111111111116</v>
      </c>
    </row>
    <row r="9" spans="2:12" x14ac:dyDescent="0.25">
      <c r="B9" s="19" t="str">
        <f>IF(FlatList!B9="","",FlatList!B9)</f>
        <v>HOMB</v>
      </c>
      <c r="C9" s="19" t="str">
        <f>IF(FlatList!C9="","",FlatList!C9)</f>
        <v>Home BancShares</v>
      </c>
      <c r="D9" s="19" t="str">
        <f>IF(FlatList!D9="","",FlatList!D9)</f>
        <v>Home Loans</v>
      </c>
      <c r="E9" s="20">
        <f>IFERROR(AVERAGE(FlatList!F9:I9),"")</f>
        <v>0.32750000000000001</v>
      </c>
      <c r="F9" s="20">
        <f>IFERROR(AVERAGE(FlatList!J9:M9),"")</f>
        <v>0.33750000000000002</v>
      </c>
      <c r="G9" s="21">
        <f t="shared" si="0"/>
        <v>3.0534351145038219E-2</v>
      </c>
      <c r="H9" s="22">
        <f>IFERROR(FlatList!E9-Model!E9,"")</f>
        <v>1.2500000000000011E-2</v>
      </c>
      <c r="I9" s="22">
        <f>IFERROR(FlatList!E9-Model!F9,"")</f>
        <v>2.5000000000000022E-3</v>
      </c>
      <c r="J9" s="21">
        <f>(FlatList!J9/FlatList!E9)-1</f>
        <v>-5.8823529411764719E-2</v>
      </c>
    </row>
    <row r="10" spans="2:12" x14ac:dyDescent="0.25">
      <c r="B10" s="19" t="str">
        <f>IF(FlatList!B10="","",FlatList!B10)</f>
        <v>IBKC</v>
      </c>
      <c r="C10" s="19" t="str">
        <f>IF(FlatList!C10="","",FlatList!C10)</f>
        <v>Iberiabank</v>
      </c>
      <c r="D10" s="19" t="str">
        <f>IF(FlatList!D10="","",FlatList!D10)</f>
        <v>Home Loans</v>
      </c>
      <c r="E10" s="20">
        <f>IFERROR(AVERAGE(FlatList!F10:I10),"")</f>
        <v>1.0899999999999999</v>
      </c>
      <c r="F10" s="20">
        <f>IFERROR(AVERAGE(FlatList!J10:M10),"")</f>
        <v>1.07</v>
      </c>
      <c r="G10" s="21">
        <f t="shared" si="0"/>
        <v>-1.8348623853210788E-2</v>
      </c>
      <c r="H10" s="22">
        <f>IFERROR(FlatList!E10-Model!E10,"")</f>
        <v>0.17000000000000015</v>
      </c>
      <c r="I10" s="22">
        <f>IFERROR(FlatList!E10-Model!F10,"")</f>
        <v>0.18999999999999995</v>
      </c>
      <c r="J10" s="21">
        <f>(FlatList!J10/FlatList!E10)-1</f>
        <v>-0.20634920634920639</v>
      </c>
    </row>
    <row r="11" spans="2:12" x14ac:dyDescent="0.25">
      <c r="B11" s="19" t="str">
        <f>IF(FlatList!B11="","",FlatList!B11)</f>
        <v>TEAM</v>
      </c>
      <c r="C11" s="19" t="str">
        <f>IF(FlatList!C11="","",FlatList!C11)</f>
        <v>Atlassian Corp.</v>
      </c>
      <c r="D11" s="19" t="str">
        <f>IF(FlatList!D11="","",FlatList!D11)</f>
        <v>Tech</v>
      </c>
      <c r="E11" s="20">
        <f>IFERROR(AVERAGE(FlatList!F11:I11),"")</f>
        <v>-6.0000000000000005E-2</v>
      </c>
      <c r="F11" s="20">
        <f>IFERROR(AVERAGE(FlatList!J11:M11),"")</f>
        <v>-2.4999999999999998E-2</v>
      </c>
      <c r="G11" s="21">
        <f t="shared" si="0"/>
        <v>0.58333333333333348</v>
      </c>
      <c r="H11" s="22">
        <f>IFERROR(FlatList!E11-Model!E11,"")</f>
        <v>-0.14000000000000001</v>
      </c>
      <c r="I11" s="22">
        <f>IFERROR(FlatList!E11-Model!F11,"")</f>
        <v>-0.17500000000000002</v>
      </c>
      <c r="J11" s="21">
        <f>(FlatList!J11/FlatList!E11)-1</f>
        <v>-0.95</v>
      </c>
    </row>
    <row r="12" spans="2:12" x14ac:dyDescent="0.25">
      <c r="B12" s="19" t="str">
        <f>IF(FlatList!B12="","",FlatList!B12)</f>
        <v>CP</v>
      </c>
      <c r="C12" s="19" t="str">
        <f>IF(FlatList!C12="","",FlatList!C12)</f>
        <v>Canadian Pacific Railway</v>
      </c>
      <c r="D12" s="19" t="str">
        <f>IF(FlatList!D12="","",FlatList!D12)</f>
        <v>Transport</v>
      </c>
      <c r="E12" s="20">
        <f>IFERROR(AVERAGE(FlatList!F12:I12),"")</f>
        <v>2.1574999999999998</v>
      </c>
      <c r="F12" s="20">
        <f>IFERROR(AVERAGE(FlatList!J12:M12),"")</f>
        <v>2.1374999999999997</v>
      </c>
      <c r="G12" s="21">
        <f t="shared" si="0"/>
        <v>-9.2699884125144738E-3</v>
      </c>
      <c r="H12" s="22">
        <f>IFERROR(FlatList!E12-Model!E12,"")</f>
        <v>0.42250000000000032</v>
      </c>
      <c r="I12" s="22">
        <f>IFERROR(FlatList!E12-Model!F12,"")</f>
        <v>0.44250000000000034</v>
      </c>
      <c r="J12" s="21">
        <f>(FlatList!J12/FlatList!E12)-1</f>
        <v>-0.10465116279069764</v>
      </c>
    </row>
    <row r="13" spans="2:12" x14ac:dyDescent="0.25">
      <c r="B13" s="19" t="str">
        <f>IF(FlatList!B13="","",FlatList!B13)</f>
        <v>JBHT</v>
      </c>
      <c r="C13" s="19" t="str">
        <f>IF(FlatList!C13="","",FlatList!C13)</f>
        <v>J.B. Hunt Transport</v>
      </c>
      <c r="D13" s="19" t="str">
        <f>IF(FlatList!D13="","",FlatList!D13)</f>
        <v>Transport</v>
      </c>
      <c r="E13" s="20">
        <f>IFERROR(AVERAGE(FlatList!F13:I13),"")</f>
        <v>0.9375</v>
      </c>
      <c r="F13" s="20">
        <f>IFERROR(AVERAGE(FlatList!J13:M13),"")</f>
        <v>0.91999999999999993</v>
      </c>
      <c r="G13" s="21">
        <f t="shared" si="0"/>
        <v>-1.866666666666672E-2</v>
      </c>
      <c r="H13" s="22">
        <f>IFERROR(FlatList!E13-Model!E13,"")</f>
        <v>7.2500000000000009E-2</v>
      </c>
      <c r="I13" s="22">
        <f>IFERROR(FlatList!E13-Model!F13,"")</f>
        <v>9.000000000000008E-2</v>
      </c>
      <c r="J13" s="21">
        <f>(FlatList!J13/FlatList!E13)-1</f>
        <v>-9.9009900990098987E-2</v>
      </c>
    </row>
    <row r="14" spans="2:12" x14ac:dyDescent="0.25">
      <c r="B14" s="19" t="str">
        <f>IF(FlatList!B14="","",FlatList!B14)</f>
        <v>MS</v>
      </c>
      <c r="C14" s="19" t="str">
        <f>IF(FlatList!C14="","",FlatList!C14)</f>
        <v>Morgan Stanley</v>
      </c>
      <c r="D14" s="19" t="str">
        <f>IF(FlatList!D14="","",FlatList!D14)</f>
        <v>Financials</v>
      </c>
      <c r="E14" s="20">
        <f>IFERROR(AVERAGE(FlatList!F14:I14),"")</f>
        <v>0.78</v>
      </c>
      <c r="F14" s="20">
        <f>IFERROR(AVERAGE(FlatList!J14:M14),"")</f>
        <v>0.90249999999999997</v>
      </c>
      <c r="G14" s="21">
        <f t="shared" si="0"/>
        <v>0.15705128205128194</v>
      </c>
      <c r="H14" s="22">
        <f>IFERROR(FlatList!E14-Model!E14,"")</f>
        <v>-1.0000000000000009E-2</v>
      </c>
      <c r="I14" s="22">
        <f>IFERROR(FlatList!E14-Model!F14,"")</f>
        <v>-0.13249999999999995</v>
      </c>
      <c r="J14" s="21">
        <f>(FlatList!J14/FlatList!E14)-1</f>
        <v>0.20779220779220786</v>
      </c>
    </row>
    <row r="15" spans="2:12" x14ac:dyDescent="0.25">
      <c r="B15" s="19" t="str">
        <f>IF(FlatList!B15="","",FlatList!B15)</f>
        <v>PPG</v>
      </c>
      <c r="C15" s="19" t="str">
        <f>IF(FlatList!C15="","",FlatList!C15)</f>
        <v>PPG Industries</v>
      </c>
      <c r="D15" s="19" t="str">
        <f>IF(FlatList!D15="","",FlatList!D15)</f>
        <v>Chemicals</v>
      </c>
      <c r="E15" s="20">
        <f>IFERROR(AVERAGE(FlatList!F15:I15),"")</f>
        <v>1.4550000000000001</v>
      </c>
      <c r="F15" s="20">
        <f>IFERROR(AVERAGE(FlatList!J15:M15),"")</f>
        <v>1.4725000000000001</v>
      </c>
      <c r="G15" s="21">
        <f t="shared" si="0"/>
        <v>1.2027491408934665E-2</v>
      </c>
      <c r="H15" s="22">
        <f>IFERROR(FlatList!E15-Model!E15,"")</f>
        <v>-0.26500000000000012</v>
      </c>
      <c r="I15" s="22">
        <f>IFERROR(FlatList!E15-Model!F15,"")</f>
        <v>-0.2825000000000002</v>
      </c>
      <c r="J15" s="21">
        <f>(FlatList!J15/FlatList!E15)-1</f>
        <v>0.27731092436974802</v>
      </c>
    </row>
    <row r="16" spans="2:12" x14ac:dyDescent="0.25">
      <c r="B16" s="19" t="str">
        <f>IF(FlatList!B16="","",FlatList!B16)</f>
        <v>KSU</v>
      </c>
      <c r="C16" s="19" t="str">
        <f>IF(FlatList!C16="","",FlatList!C16)</f>
        <v>Kansas City Southern</v>
      </c>
      <c r="D16" s="19" t="str">
        <f>IF(FlatList!D16="","",FlatList!D16)</f>
        <v>Transport</v>
      </c>
      <c r="E16" s="20">
        <f>IFERROR(AVERAGE(FlatList!F16:I16),"")</f>
        <v>1.23</v>
      </c>
      <c r="F16" s="20">
        <f>IFERROR(AVERAGE(FlatList!J16:M16),"")</f>
        <v>1.2425000000000002</v>
      </c>
      <c r="G16" s="21">
        <f t="shared" si="0"/>
        <v>1.0162601626016343E-2</v>
      </c>
      <c r="H16" s="22">
        <f>IFERROR(FlatList!E16-Model!E16,"")</f>
        <v>0.12000000000000011</v>
      </c>
      <c r="I16" s="22">
        <f>IFERROR(FlatList!E16-Model!F16,"")</f>
        <v>0.10749999999999993</v>
      </c>
      <c r="J16" s="21">
        <f>(FlatList!J16/FlatList!E16)-1</f>
        <v>0</v>
      </c>
    </row>
    <row r="17" spans="2:10" x14ac:dyDescent="0.25">
      <c r="B17" s="19" t="str">
        <f>IF(FlatList!B17="","",FlatList!B17)</f>
        <v>SLB</v>
      </c>
      <c r="C17" s="19" t="str">
        <f>IF(FlatList!C17="","",FlatList!C17)</f>
        <v>Schlumberger N.V.</v>
      </c>
      <c r="D17" s="19" t="str">
        <f>IF(FlatList!D17="","",FlatList!D17)</f>
        <v>Oil Field Services</v>
      </c>
      <c r="E17" s="20">
        <f>IFERROR(AVERAGE(FlatList!F17:I17),"")</f>
        <v>0.31</v>
      </c>
      <c r="F17" s="20">
        <f>IFERROR(AVERAGE(FlatList!J17:M17),"")</f>
        <v>0.32250000000000001</v>
      </c>
      <c r="G17" s="21">
        <f t="shared" si="0"/>
        <v>4.0322580645161255E-2</v>
      </c>
      <c r="H17" s="22">
        <f>IFERROR(FlatList!E17-Model!E17,"")</f>
        <v>0.13</v>
      </c>
      <c r="I17" s="22">
        <f>IFERROR(FlatList!E17-Model!F17,"")</f>
        <v>0.11749999999999999</v>
      </c>
      <c r="J17" s="21">
        <f>(FlatList!J17/FlatList!E17)-1</f>
        <v>-4.5454545454545525E-2</v>
      </c>
    </row>
    <row r="18" spans="2:10" x14ac:dyDescent="0.25">
      <c r="B18" s="19" t="str">
        <f>IF(FlatList!B18="","",FlatList!B18)</f>
        <v>HAL</v>
      </c>
      <c r="C18" s="19" t="str">
        <f>IF(FlatList!C18="","",FlatList!C18)</f>
        <v>Halliburton Co.</v>
      </c>
      <c r="D18" s="19" t="str">
        <f>IF(FlatList!D18="","",FlatList!D18)</f>
        <v>Oil Field Services</v>
      </c>
      <c r="E18" s="20">
        <f>IFERROR(AVERAGE(FlatList!F18:I18),"")</f>
        <v>0.15500000000000003</v>
      </c>
      <c r="F18" s="20">
        <f>IFERROR(AVERAGE(FlatList!J18:M18),"")</f>
        <v>0.18250000000000002</v>
      </c>
      <c r="G18" s="21">
        <f t="shared" si="0"/>
        <v>0.17741935483870952</v>
      </c>
      <c r="H18" s="22">
        <f>IFERROR(FlatList!E18-Model!E18,"")</f>
        <v>0.30499999999999999</v>
      </c>
      <c r="I18" s="22">
        <f>IFERROR(FlatList!E18-Model!F18,"")</f>
        <v>0.27749999999999997</v>
      </c>
      <c r="J18" s="21">
        <f>(FlatList!J18/FlatList!E18)-1</f>
        <v>-8.6956521739130488E-2</v>
      </c>
    </row>
    <row r="19" spans="2:10" x14ac:dyDescent="0.25">
      <c r="B19" s="19" t="str">
        <f>IF(FlatList!B19="","",FlatList!B19)</f>
        <v>STLD</v>
      </c>
      <c r="C19" s="19" t="str">
        <f>IF(FlatList!C19="","",FlatList!C19)</f>
        <v>Steel Dynamics</v>
      </c>
      <c r="D19" s="19" t="str">
        <f>IF(FlatList!D19="","",FlatList!D19)</f>
        <v>Steel Producer</v>
      </c>
      <c r="E19" s="20">
        <f>IFERROR(AVERAGE(FlatList!F19:I19),"")</f>
        <v>0.62750000000000006</v>
      </c>
      <c r="F19" s="20">
        <f>IFERROR(AVERAGE(FlatList!J19:M19),"")</f>
        <v>0.63500000000000001</v>
      </c>
      <c r="G19" s="21">
        <f t="shared" si="0"/>
        <v>1.195219123505975E-2</v>
      </c>
      <c r="H19" s="22">
        <f>IFERROR(FlatList!E19-Model!E19,"")</f>
        <v>-0.11750000000000005</v>
      </c>
      <c r="I19" s="22">
        <f>IFERROR(FlatList!E19-Model!F19,"")</f>
        <v>-0.125</v>
      </c>
      <c r="J19" s="21">
        <f>(FlatList!J19/FlatList!E19)-1</f>
        <v>0.29411764705882359</v>
      </c>
    </row>
    <row r="20" spans="2:10" x14ac:dyDescent="0.25">
      <c r="B20" s="19" t="str">
        <f>IF(FlatList!B20="","",FlatList!B20)</f>
        <v>WWD</v>
      </c>
      <c r="C20" s="19" t="str">
        <f>IF(FlatList!C20="","",FlatList!C20)</f>
        <v>Woodward</v>
      </c>
      <c r="D20" s="19" t="str">
        <f>IF(FlatList!D20="","",FlatList!D20)</f>
        <v>Engines (Indust./Energy)</v>
      </c>
      <c r="E20" s="20">
        <f>IFERROR(AVERAGE(FlatList!F20:I20),"")</f>
        <v>0.70500000000000007</v>
      </c>
      <c r="F20" s="20">
        <f>IFERROR(AVERAGE(FlatList!J20:M20),"")</f>
        <v>0.79</v>
      </c>
      <c r="G20" s="21">
        <f t="shared" si="0"/>
        <v>0.12056737588652466</v>
      </c>
      <c r="H20" s="22">
        <f>IFERROR(FlatList!E20-Model!E20,"")</f>
        <v>-0.1150000000000001</v>
      </c>
      <c r="I20" s="22">
        <f>IFERROR(FlatList!E20-Model!F20,"")</f>
        <v>-0.20000000000000007</v>
      </c>
      <c r="J20" s="21">
        <f>(FlatList!J20/FlatList!E20)-1</f>
        <v>0.66101694915254239</v>
      </c>
    </row>
    <row r="21" spans="2:10" x14ac:dyDescent="0.25">
      <c r="B21" s="19" t="str">
        <f>IF(FlatList!B21="","",FlatList!B21)</f>
        <v>CREE</v>
      </c>
      <c r="C21" s="19" t="str">
        <f>IF(FlatList!C21="","",FlatList!C21)</f>
        <v xml:space="preserve">Cree Inc. </v>
      </c>
      <c r="D21" s="19" t="str">
        <f>IF(FlatList!D21="","",FlatList!D21)</f>
        <v>LED Lights</v>
      </c>
      <c r="E21" s="20">
        <f>IFERROR(AVERAGE(FlatList!F21:I21),"")</f>
        <v>5.000000000000001E-3</v>
      </c>
      <c r="F21" s="20">
        <f>IFERROR(AVERAGE(FlatList!J21:M21),"")</f>
        <v>-2.5000000000000001E-2</v>
      </c>
      <c r="G21" s="21">
        <f t="shared" si="0"/>
        <v>-5.9999999999999991</v>
      </c>
      <c r="H21" s="22">
        <f>IFERROR(FlatList!E21-Model!E21,"")</f>
        <v>-0.10500000000000001</v>
      </c>
      <c r="I21" s="22">
        <f>IFERROR(FlatList!E21-Model!F21,"")</f>
        <v>-7.5000000000000011E-2</v>
      </c>
      <c r="J21" s="21">
        <f>(FlatList!J21/FlatList!E21)-1</f>
        <v>-0.60000000000000009</v>
      </c>
    </row>
    <row r="22" spans="2:10" x14ac:dyDescent="0.25">
      <c r="B22" s="19" t="str">
        <f>IF(FlatList!B22="","",FlatList!B22)</f>
        <v>JNJ</v>
      </c>
      <c r="C22" s="19" t="str">
        <f>IF(FlatList!C22="","",FlatList!C22)</f>
        <v>Johnson &amp; Johnson</v>
      </c>
      <c r="D22" s="19" t="str">
        <f>IF(FlatList!D22="","",FlatList!D22)</f>
        <v>Pharmacueticals</v>
      </c>
      <c r="E22" s="20">
        <f>IFERROR(AVERAGE(FlatList!F22:I22),"")</f>
        <v>1.73</v>
      </c>
      <c r="F22" s="20">
        <f>IFERROR(AVERAGE(FlatList!J22:M22),"")</f>
        <v>1.7850000000000001</v>
      </c>
      <c r="G22" s="21">
        <f t="shared" si="0"/>
        <v>3.1791907514451045E-2</v>
      </c>
      <c r="H22" s="22">
        <f>IFERROR(FlatList!E22-Model!E22,"")</f>
        <v>-1.0000000000000009E-2</v>
      </c>
      <c r="I22" s="22">
        <f>IFERROR(FlatList!E22-Model!F22,"")</f>
        <v>-6.5000000000000169E-2</v>
      </c>
      <c r="J22" s="21">
        <f>(FlatList!J22/FlatList!E22)-1</f>
        <v>0.10465116279069764</v>
      </c>
    </row>
    <row r="23" spans="2:10" x14ac:dyDescent="0.25">
      <c r="B23" s="19" t="str">
        <f>IF(FlatList!B23="","",FlatList!B23)</f>
        <v>PLD</v>
      </c>
      <c r="C23" s="19" t="str">
        <f>IF(FlatList!C23="","",FlatList!C23)</f>
        <v>Prologis</v>
      </c>
      <c r="D23" s="19" t="str">
        <f>IF(FlatList!D23="","",FlatList!D23)</f>
        <v>Logistics</v>
      </c>
      <c r="E23" s="20">
        <f>IFERROR(AVERAGE(FlatList!F23:I23),"")</f>
        <v>0.67500000000000004</v>
      </c>
      <c r="F23" s="20">
        <f>IFERROR(AVERAGE(FlatList!J23:M23),"")</f>
        <v>0.6925</v>
      </c>
      <c r="G23" s="21">
        <f t="shared" si="0"/>
        <v>2.5925925925925908E-2</v>
      </c>
      <c r="H23" s="22">
        <f>IFERROR(FlatList!E23-Model!E23,"")</f>
        <v>-1.5000000000000013E-2</v>
      </c>
      <c r="I23" s="22">
        <f>IFERROR(FlatList!E23-Model!F23,"")</f>
        <v>-3.2499999999999973E-2</v>
      </c>
      <c r="J23" s="21">
        <f>(FlatList!J23/FlatList!E23)-1</f>
        <v>1.5151515151515138E-2</v>
      </c>
    </row>
    <row r="24" spans="2:10" x14ac:dyDescent="0.25">
      <c r="B24" s="19" t="str">
        <f>IF(FlatList!B24="","",FlatList!B24)</f>
        <v>VZ</v>
      </c>
      <c r="C24" s="19" t="str">
        <f>IF(FlatList!C24="","",FlatList!C24)</f>
        <v>Verizon</v>
      </c>
      <c r="D24" s="19" t="str">
        <f>IF(FlatList!D24="","",FlatList!D24)</f>
        <v>Telecomunications</v>
      </c>
      <c r="E24" s="20">
        <f>IFERROR(AVERAGE(FlatList!F24:I24),"")</f>
        <v>0.95250000000000001</v>
      </c>
      <c r="F24" s="20">
        <f>IFERROR(AVERAGE(FlatList!J24:M24),"")</f>
        <v>0.93749999999999989</v>
      </c>
      <c r="G24" s="21">
        <f t="shared" si="0"/>
        <v>-1.5748031496063075E-2</v>
      </c>
      <c r="H24" s="22">
        <f>IFERROR(FlatList!E24-Model!E24,"")</f>
        <v>-7.2500000000000009E-2</v>
      </c>
      <c r="I24" s="22">
        <f>IFERROR(FlatList!E24-Model!F24,"")</f>
        <v>-5.7499999999999885E-2</v>
      </c>
      <c r="J24" s="21">
        <f>(FlatList!J24/FlatList!E24)-1</f>
        <v>0.11363636363636354</v>
      </c>
    </row>
    <row r="25" spans="2:10" x14ac:dyDescent="0.25">
      <c r="B25" s="19" t="str">
        <f>IF(FlatList!B25="","",FlatList!B25)</f>
        <v>APH</v>
      </c>
      <c r="C25" s="19" t="str">
        <f>IF(FlatList!C25="","",FlatList!C25)</f>
        <v>Amphenol</v>
      </c>
      <c r="D25" s="19" t="str">
        <f>IF(FlatList!D25="","",FlatList!D25)</f>
        <v>Fiber Optic Cables</v>
      </c>
      <c r="E25" s="20">
        <f>IFERROR(AVERAGE(FlatList!F25:I25),"")</f>
        <v>0.72249999999999992</v>
      </c>
      <c r="F25" s="20">
        <f>IFERROR(AVERAGE(FlatList!J25:M25),"")</f>
        <v>0.78749999999999998</v>
      </c>
      <c r="G25" s="21">
        <f t="shared" si="0"/>
        <v>8.9965397923875479E-2</v>
      </c>
      <c r="H25" s="22">
        <f>IFERROR(FlatList!E25-Model!E25,"")</f>
        <v>8.7500000000000133E-2</v>
      </c>
      <c r="I25" s="22">
        <f>IFERROR(FlatList!E25-Model!F25,"")</f>
        <v>2.2500000000000075E-2</v>
      </c>
      <c r="J25" s="21">
        <f>(FlatList!J25/FlatList!E25)-1</f>
        <v>8.6419753086419693E-2</v>
      </c>
    </row>
    <row r="26" spans="2:10" x14ac:dyDescent="0.25">
      <c r="B26" s="19" t="str">
        <f>IF(FlatList!B26="","",FlatList!B26)</f>
        <v>BHGE</v>
      </c>
      <c r="C26" s="19" t="str">
        <f>IF(FlatList!C26="","",FlatList!C26)</f>
        <v>Baker Hughes</v>
      </c>
      <c r="D26" s="19" t="str">
        <f>IF(FlatList!D26="","",FlatList!D26)</f>
        <v>Oil Field Services</v>
      </c>
      <c r="E26" s="20">
        <f>IFERROR(AVERAGE(FlatList!F26:I26),"")</f>
        <v>7.0000000000000007E-2</v>
      </c>
      <c r="F26" s="20">
        <f>IFERROR(AVERAGE(FlatList!J26:M26),"")</f>
        <v>-1.4999999999999999E-2</v>
      </c>
      <c r="G26" s="21">
        <f t="shared" si="0"/>
        <v>-1.2142857142857142</v>
      </c>
      <c r="H26" s="22">
        <f>IFERROR(FlatList!E26-Model!E26,"")</f>
        <v>7.9999999999999988E-2</v>
      </c>
      <c r="I26" s="22">
        <f>IFERROR(FlatList!E26-Model!F26,"")</f>
        <v>0.16499999999999998</v>
      </c>
      <c r="J26" s="21">
        <f>(FlatList!J26/FlatList!E26)-1</f>
        <v>-0.66666666666666663</v>
      </c>
    </row>
    <row r="27" spans="2:10" x14ac:dyDescent="0.25">
      <c r="B27" s="19" t="str">
        <f>IF(FlatList!B27="","",FlatList!B27)</f>
        <v>BGG</v>
      </c>
      <c r="C27" s="19" t="str">
        <f>IF(FlatList!C27="","",FlatList!C27)</f>
        <v>Briggs &amp; Straton</v>
      </c>
      <c r="D27" s="19" t="str">
        <f>IF(FlatList!D27="","",FlatList!D27)</f>
        <v>Engines (Indust./Energy)</v>
      </c>
      <c r="E27" s="20">
        <f>IFERROR(AVERAGE(FlatList!F27:I27),"")</f>
        <v>0.3175</v>
      </c>
      <c r="F27" s="20">
        <f>IFERROR(AVERAGE(FlatList!J27:M27),"")</f>
        <v>0.34250000000000003</v>
      </c>
      <c r="G27" s="21">
        <f t="shared" si="0"/>
        <v>7.8740157480315043E-2</v>
      </c>
      <c r="H27" s="22">
        <f>IFERROR(FlatList!E27-Model!E27,"")</f>
        <v>-8.7499999999999994E-2</v>
      </c>
      <c r="I27" s="22">
        <f>IFERROR(FlatList!E27-Model!F27,"")</f>
        <v>-0.11250000000000002</v>
      </c>
      <c r="J27" s="21">
        <f>(FlatList!J27/FlatList!E27)-1</f>
        <v>-2.1739130434782608</v>
      </c>
    </row>
    <row r="28" spans="2:10" x14ac:dyDescent="0.25">
      <c r="B28" s="19" t="str">
        <f>IF(FlatList!B28="","",FlatList!B28)</f>
        <v>F</v>
      </c>
      <c r="C28" s="19" t="str">
        <f>IF(FlatList!C28="","",FlatList!C28)</f>
        <v>Ford</v>
      </c>
      <c r="D28" s="19" t="str">
        <f>IF(FlatList!D28="","",FlatList!D28)</f>
        <v>Autos</v>
      </c>
      <c r="E28" s="20">
        <f>IFERROR(AVERAGE(FlatList!F28:I28),"")</f>
        <v>0.35750000000000004</v>
      </c>
      <c r="F28" s="20">
        <f>IFERROR(AVERAGE(FlatList!J28:M28),"")</f>
        <v>0.42</v>
      </c>
      <c r="G28" s="21">
        <f t="shared" si="0"/>
        <v>0.17482517482517457</v>
      </c>
      <c r="H28" s="22">
        <f>IFERROR(FlatList!E28-Model!E28,"")</f>
        <v>8.2499999999999962E-2</v>
      </c>
      <c r="I28" s="22">
        <f>IFERROR(FlatList!E28-Model!F28,"")</f>
        <v>2.0000000000000018E-2</v>
      </c>
      <c r="J28" s="21">
        <f>(FlatList!J28/FlatList!E28)-1</f>
        <v>-2.2727272727272707E-2</v>
      </c>
    </row>
    <row r="29" spans="2:10" x14ac:dyDescent="0.25">
      <c r="B29" s="19" t="str">
        <f>IF(FlatList!B29="","",FlatList!B29)</f>
        <v>ITW</v>
      </c>
      <c r="C29" s="19" t="str">
        <f>IF(FlatList!C29="","",FlatList!C29)</f>
        <v>Illinois Tool Works</v>
      </c>
      <c r="D29" s="19" t="str">
        <f>IF(FlatList!D29="","",FlatList!D29)</f>
        <v>Manufacturing Prod</v>
      </c>
      <c r="E29" s="20">
        <f>IFERROR(AVERAGE(FlatList!F29:I29),"")</f>
        <v>1.5249999999999999</v>
      </c>
      <c r="F29" s="20">
        <f>IFERROR(AVERAGE(FlatList!J29:M29),"")</f>
        <v>1.575</v>
      </c>
      <c r="G29" s="21">
        <f t="shared" si="0"/>
        <v>3.2786885245901676E-2</v>
      </c>
      <c r="H29" s="22">
        <f>IFERROR(FlatList!E29-Model!E29,"")</f>
        <v>9.5000000000000195E-2</v>
      </c>
      <c r="I29" s="22">
        <f>IFERROR(FlatList!E29-Model!F29,"")</f>
        <v>4.5000000000000151E-2</v>
      </c>
      <c r="J29" s="21">
        <f>(FlatList!J29/FlatList!E29)-1</f>
        <v>5.5555555555555358E-2</v>
      </c>
    </row>
    <row r="30" spans="2:10" x14ac:dyDescent="0.25">
      <c r="B30" s="19" t="str">
        <f>IF(FlatList!B30="","",FlatList!B30)</f>
        <v>CMCSA</v>
      </c>
      <c r="C30" s="19" t="str">
        <f>IF(FlatList!C30="","",FlatList!C30)</f>
        <v xml:space="preserve">Comcast </v>
      </c>
      <c r="D30" s="19" t="str">
        <f>IF(FlatList!D30="","",FlatList!D30)</f>
        <v>Telecomunications</v>
      </c>
      <c r="E30" s="20">
        <f>IFERROR(AVERAGE(FlatList!F30:I30),"")</f>
        <v>0.46249999999999997</v>
      </c>
      <c r="F30" s="20">
        <f>IFERROR(AVERAGE(FlatList!J30:M30),"")</f>
        <v>0.50250000000000006</v>
      </c>
      <c r="G30" s="21">
        <f t="shared" si="0"/>
        <v>8.6486486486486713E-2</v>
      </c>
      <c r="H30" s="22">
        <f>IFERROR(FlatList!E30-Model!E30,"")</f>
        <v>7.5000000000000067E-3</v>
      </c>
      <c r="I30" s="22">
        <f>IFERROR(FlatList!E30-Model!F30,"")</f>
        <v>-3.2500000000000084E-2</v>
      </c>
      <c r="J30" s="21">
        <f>(FlatList!J30/FlatList!E30)-1</f>
        <v>0.1063829787234043</v>
      </c>
    </row>
    <row r="31" spans="2:10" x14ac:dyDescent="0.25">
      <c r="B31" s="19" t="str">
        <f>IF(FlatList!B31="","",FlatList!B31)</f>
        <v>RES</v>
      </c>
      <c r="C31" s="19" t="str">
        <f>IF(FlatList!C31="","",FlatList!C31)</f>
        <v xml:space="preserve">RPC Inc. </v>
      </c>
      <c r="D31" s="19" t="str">
        <f>IF(FlatList!D31="","",FlatList!D31)</f>
        <v>Oil Field Services</v>
      </c>
      <c r="E31" s="20">
        <f>IFERROR(AVERAGE(FlatList!F31:I31),"")</f>
        <v>6.5000000000000002E-2</v>
      </c>
      <c r="F31" s="20">
        <f>IFERROR(AVERAGE(FlatList!J31:M31),"")</f>
        <v>9.7500000000000003E-2</v>
      </c>
      <c r="G31" s="21">
        <f t="shared" si="0"/>
        <v>0.5</v>
      </c>
      <c r="H31" s="22">
        <f>IFERROR(FlatList!E31-Model!E31,"")</f>
        <v>0.26500000000000001</v>
      </c>
      <c r="I31" s="22">
        <f>IFERROR(FlatList!E31-Model!F31,"")</f>
        <v>0.23250000000000001</v>
      </c>
      <c r="J31" s="21">
        <f>(FlatList!J31/FlatList!E31)-1</f>
        <v>-0.15151515151515149</v>
      </c>
    </row>
    <row r="32" spans="2:10" x14ac:dyDescent="0.25">
      <c r="B32" s="19" t="str">
        <f>IF(FlatList!B32="","",FlatList!B32)</f>
        <v>GWW</v>
      </c>
      <c r="C32" s="19" t="str">
        <f>IF(FlatList!C32="","",FlatList!C32)</f>
        <v>W.W. Grainger</v>
      </c>
      <c r="D32" s="19" t="str">
        <f>IF(FlatList!D32="","",FlatList!D32)</f>
        <v>Industrials</v>
      </c>
      <c r="E32" s="20">
        <f>IFERROR(AVERAGE(FlatList!F32:I32),"")</f>
        <v>2.6399999999999997</v>
      </c>
      <c r="F32" s="20">
        <f>IFERROR(AVERAGE(FlatList!J32:M32),"")</f>
        <v>2.7424999999999997</v>
      </c>
      <c r="G32" s="21">
        <f t="shared" si="0"/>
        <v>3.8825757575757569E-2</v>
      </c>
      <c r="H32" s="22">
        <f>IFERROR(FlatList!E32-Model!E32,"")</f>
        <v>-0.45999999999999952</v>
      </c>
      <c r="I32" s="22">
        <f>IFERROR(FlatList!E32-Model!F32,"")</f>
        <v>-0.56249999999999956</v>
      </c>
      <c r="J32" s="21">
        <f>(FlatList!J32/FlatList!E32)-1</f>
        <v>0.33027522935779796</v>
      </c>
    </row>
    <row r="33" spans="2:10" x14ac:dyDescent="0.25">
      <c r="B33" s="19" t="str">
        <f>IF(FlatList!B33="","",FlatList!B33)</f>
        <v>SWK</v>
      </c>
      <c r="C33" s="19" t="str">
        <f>IF(FlatList!C33="","",FlatList!C33)</f>
        <v>Stanley Black &amp; Decker</v>
      </c>
      <c r="D33" s="19" t="str">
        <f>IF(FlatList!D33="","",FlatList!D33)</f>
        <v>Industrials</v>
      </c>
      <c r="E33" s="20">
        <f>IFERROR(AVERAGE(FlatList!F33:I33),"")</f>
        <v>1.6749999999999998</v>
      </c>
      <c r="F33" s="20">
        <f>IFERROR(AVERAGE(FlatList!J33:M33),"")</f>
        <v>1.74</v>
      </c>
      <c r="G33" s="21">
        <f t="shared" si="0"/>
        <v>3.8805970149253799E-2</v>
      </c>
      <c r="H33" s="22">
        <f>IFERROR(FlatList!E33-Model!E33,"")</f>
        <v>0.4650000000000003</v>
      </c>
      <c r="I33" s="22">
        <f>IFERROR(FlatList!E33-Model!F33,"")</f>
        <v>0.40000000000000013</v>
      </c>
      <c r="J33" s="21">
        <f>(FlatList!J33/FlatList!E33)-1</f>
        <v>-8.8785046728972028E-2</v>
      </c>
    </row>
    <row r="34" spans="2:10" x14ac:dyDescent="0.25">
      <c r="B34" s="19" t="str">
        <f>IF(FlatList!B34="","",FlatList!B34)</f>
        <v>UTX</v>
      </c>
      <c r="C34" s="19" t="str">
        <f>IF(FlatList!C34="","",FlatList!C34)</f>
        <v>United Technologies</v>
      </c>
      <c r="D34" s="19" t="str">
        <f>IF(FlatList!D34="","",FlatList!D34)</f>
        <v>Aero/Indutrial Engines</v>
      </c>
      <c r="E34" s="20">
        <f>IFERROR(AVERAGE(FlatList!F34:I34),"")</f>
        <v>1.6</v>
      </c>
      <c r="F34" s="20">
        <f>IFERROR(AVERAGE(FlatList!J34:M34),"")</f>
        <v>1.6550000000000002</v>
      </c>
      <c r="G34" s="21">
        <f t="shared" si="0"/>
        <v>3.4375000000000044E-2</v>
      </c>
      <c r="H34" s="22">
        <f>IFERROR(FlatList!E34-Model!E34,"")</f>
        <v>-4.0000000000000036E-2</v>
      </c>
      <c r="I34" s="22">
        <f>IFERROR(FlatList!E34-Model!F34,"")</f>
        <v>-9.5000000000000195E-2</v>
      </c>
      <c r="J34" s="21">
        <f>(FlatList!J34/FlatList!E34)-1</f>
        <v>0.10897435897435903</v>
      </c>
    </row>
    <row r="35" spans="2:10" x14ac:dyDescent="0.25">
      <c r="B35" s="19" t="str">
        <f>IF(FlatList!B35="","",FlatList!B35)</f>
        <v>MMM</v>
      </c>
      <c r="C35" s="19" t="str">
        <f>IF(FlatList!C35="","",FlatList!C35)</f>
        <v>3M</v>
      </c>
      <c r="D35" s="19" t="str">
        <f>IF(FlatList!D35="","",FlatList!D35)</f>
        <v>Industrials</v>
      </c>
      <c r="E35" s="20">
        <f>IFERROR(AVERAGE(FlatList!F35:I35),"")</f>
        <v>2.1849999999999996</v>
      </c>
      <c r="F35" s="20">
        <f>IFERROR(AVERAGE(FlatList!J35:M35),"")</f>
        <v>2.2374999999999998</v>
      </c>
      <c r="G35" s="21">
        <f t="shared" si="0"/>
        <v>2.402745995423361E-2</v>
      </c>
      <c r="H35" s="22">
        <f>IFERROR(FlatList!E35-Model!E35,"")</f>
        <v>-0.16499999999999959</v>
      </c>
      <c r="I35" s="22">
        <f>IFERROR(FlatList!E35-Model!F35,"")</f>
        <v>-0.2174999999999998</v>
      </c>
      <c r="J35" s="21">
        <f>(FlatList!J35/FlatList!E35)-1</f>
        <v>0.15346534653465338</v>
      </c>
    </row>
    <row r="36" spans="2:10" x14ac:dyDescent="0.25">
      <c r="B36" s="19" t="str">
        <f>IF(FlatList!B36="","",FlatList!B36)</f>
        <v>CAT</v>
      </c>
      <c r="C36" s="19" t="str">
        <f>IF(FlatList!C36="","",FlatList!C36)</f>
        <v>Catepilar</v>
      </c>
      <c r="D36" s="19" t="str">
        <f>IF(FlatList!D36="","",FlatList!D36)</f>
        <v>Industrials</v>
      </c>
      <c r="E36" s="20">
        <f>IFERROR(AVERAGE(FlatList!F36:I36),"")</f>
        <v>0.9375</v>
      </c>
      <c r="F36" s="20">
        <f>IFERROR(AVERAGE(FlatList!J36:M36),"")</f>
        <v>1.3875</v>
      </c>
      <c r="G36" s="21">
        <f t="shared" si="0"/>
        <v>0.48</v>
      </c>
      <c r="H36" s="22">
        <f>IFERROR(FlatList!E36-Model!E36,"")</f>
        <v>0.79249999999999998</v>
      </c>
      <c r="I36" s="22">
        <f>IFERROR(FlatList!E36-Model!F36,"")</f>
        <v>0.34250000000000003</v>
      </c>
      <c r="J36" s="21">
        <f>(FlatList!J36/FlatList!E36)-1</f>
        <v>0.12716763005780352</v>
      </c>
    </row>
    <row r="37" spans="2:10" x14ac:dyDescent="0.25">
      <c r="B37" s="19" t="str">
        <f>IF(FlatList!B37="","",FlatList!B37)</f>
        <v>FCX</v>
      </c>
      <c r="C37" s="19" t="str">
        <f>IF(FlatList!C37="","",FlatList!C37)</f>
        <v>Freeport-McMoran</v>
      </c>
      <c r="D37" s="19" t="str">
        <f>IF(FlatList!D37="","",FlatList!D37)</f>
        <v>Copper/Oil/Gold</v>
      </c>
      <c r="E37" s="20">
        <f>IFERROR(AVERAGE(FlatList!F37:I37),"")</f>
        <v>0.245</v>
      </c>
      <c r="F37" s="20">
        <f>IFERROR(AVERAGE(FlatList!J37:M37),"")</f>
        <v>0.22750000000000001</v>
      </c>
      <c r="G37" s="21">
        <f t="shared" si="0"/>
        <v>-7.1428571428571397E-2</v>
      </c>
      <c r="H37" s="22">
        <f>IFERROR(FlatList!E37-Model!E37,"")</f>
        <v>0.19500000000000001</v>
      </c>
      <c r="I37" s="22">
        <f>IFERROR(FlatList!E37-Model!F37,"")</f>
        <v>0.21249999999999999</v>
      </c>
      <c r="J37" s="21">
        <f>(FlatList!J37/FlatList!E37)-1</f>
        <v>-0.22727272727272718</v>
      </c>
    </row>
    <row r="38" spans="2:10" x14ac:dyDescent="0.25">
      <c r="B38" s="19" t="str">
        <f>IF(FlatList!B38="","",FlatList!B38)</f>
        <v>OSK</v>
      </c>
      <c r="C38" s="19" t="str">
        <f>IF(FlatList!C38="","",FlatList!C38)</f>
        <v>Oshkosh</v>
      </c>
      <c r="D38" s="19" t="str">
        <f>IF(FlatList!D38="","",FlatList!D38)</f>
        <v>Industrial Vehicles</v>
      </c>
      <c r="E38" s="20">
        <f>IFERROR(AVERAGE(FlatList!F38:I38),"")</f>
        <v>0.79999999999999993</v>
      </c>
      <c r="F38" s="20">
        <f>IFERROR(AVERAGE(FlatList!J38:M38),"")</f>
        <v>1.0599999999999998</v>
      </c>
      <c r="G38" s="21">
        <f t="shared" si="0"/>
        <v>0.32499999999999996</v>
      </c>
      <c r="H38" s="22">
        <f>IFERROR(FlatList!E38-Model!E38,"")</f>
        <v>-0.26999999999999991</v>
      </c>
      <c r="I38" s="22">
        <f>IFERROR(FlatList!E38-Model!F38,"")</f>
        <v>-0.5299999999999998</v>
      </c>
      <c r="J38" s="21">
        <f>(FlatList!J38/FlatList!E38)-1</f>
        <v>1.6037735849056602</v>
      </c>
    </row>
    <row r="39" spans="2:10" x14ac:dyDescent="0.25">
      <c r="B39" s="19" t="str">
        <f>IF(FlatList!B39="","",FlatList!B39)</f>
        <v>SHW</v>
      </c>
      <c r="C39" s="19" t="str">
        <f>IF(FlatList!C39="","",FlatList!C39)</f>
        <v>Sherwin-Williams co</v>
      </c>
      <c r="D39" s="19" t="str">
        <f>IF(FlatList!D39="","",FlatList!D39)</f>
        <v>Paint</v>
      </c>
      <c r="E39" s="20">
        <f>IFERROR(AVERAGE(FlatList!F39:I39),"")</f>
        <v>3.3825000000000003</v>
      </c>
      <c r="F39" s="20">
        <f>IFERROR(AVERAGE(FlatList!J39:M39),"")</f>
        <v>3.4699999999999998</v>
      </c>
      <c r="G39" s="21">
        <f t="shared" si="0"/>
        <v>2.5868440502586632E-2</v>
      </c>
      <c r="H39" s="22">
        <f>IFERROR(FlatList!E39-Model!E39,"")</f>
        <v>-0.20250000000000012</v>
      </c>
      <c r="I39" s="22">
        <f>IFERROR(FlatList!E39-Model!F39,"")</f>
        <v>-0.28999999999999959</v>
      </c>
      <c r="J39" s="21">
        <f>(FlatList!J39/FlatList!E39)-1</f>
        <v>0.49371069182389937</v>
      </c>
    </row>
    <row r="40" spans="2:10" x14ac:dyDescent="0.25">
      <c r="B40" s="19" t="str">
        <f>IF(FlatList!B40="","",FlatList!B40)</f>
        <v>PCH</v>
      </c>
      <c r="C40" s="19" t="str">
        <f>IF(FlatList!C40="","",FlatList!C40)</f>
        <v>Potlatch</v>
      </c>
      <c r="D40" s="19" t="str">
        <f>IF(FlatList!D40="","",FlatList!D40)</f>
        <v>Lumber</v>
      </c>
      <c r="E40" s="20">
        <f>IFERROR(AVERAGE(FlatList!F40:I40),"")</f>
        <v>0.43</v>
      </c>
      <c r="F40" s="20">
        <f>IFERROR(AVERAGE(FlatList!J40:M40),"")</f>
        <v>0.55999999999999994</v>
      </c>
      <c r="G40" s="21">
        <f t="shared" si="0"/>
        <v>0.30232558139534871</v>
      </c>
      <c r="H40" s="22">
        <f>IFERROR(FlatList!E40-Model!E40,"")</f>
        <v>0.15999999999999998</v>
      </c>
      <c r="I40" s="22">
        <f>IFERROR(FlatList!E40-Model!F40,"")</f>
        <v>3.0000000000000027E-2</v>
      </c>
      <c r="J40" s="21">
        <f>(FlatList!J40/FlatList!E40)-1</f>
        <v>0.59322033898305082</v>
      </c>
    </row>
    <row r="41" spans="2:10" x14ac:dyDescent="0.25">
      <c r="B41" s="17"/>
      <c r="C41" s="17"/>
      <c r="D41" s="17"/>
      <c r="E41" s="4"/>
      <c r="F41" s="4"/>
      <c r="G41" s="5"/>
      <c r="H41" s="6"/>
      <c r="I41" s="12"/>
      <c r="J41" s="7"/>
    </row>
    <row r="42" spans="2:10" x14ac:dyDescent="0.25">
      <c r="B42" s="17"/>
      <c r="C42" s="17"/>
      <c r="D42" s="17"/>
      <c r="E42" s="4"/>
      <c r="F42" s="4"/>
      <c r="G42" s="5"/>
      <c r="H42" s="6"/>
      <c r="I42" s="12"/>
      <c r="J42" s="7"/>
    </row>
    <row r="43" spans="2:10" x14ac:dyDescent="0.25">
      <c r="B43" s="17"/>
      <c r="C43" s="17"/>
      <c r="D43" s="17"/>
      <c r="E43" s="4"/>
      <c r="F43" s="4"/>
      <c r="G43" s="5"/>
      <c r="H43" s="6"/>
      <c r="I43" s="12"/>
      <c r="J43" s="7"/>
    </row>
    <row r="44" spans="2:10" x14ac:dyDescent="0.25">
      <c r="B44" s="17"/>
      <c r="C44" s="17"/>
      <c r="D44" s="17"/>
      <c r="E44" s="4"/>
      <c r="F44" s="4"/>
      <c r="G44" s="5"/>
      <c r="H44" s="6"/>
      <c r="I44" s="12"/>
      <c r="J44" s="7"/>
    </row>
    <row r="45" spans="2:10" x14ac:dyDescent="0.25">
      <c r="B45" s="17"/>
      <c r="C45" s="17"/>
      <c r="D45" s="17"/>
      <c r="E45" s="4"/>
      <c r="F45" s="4"/>
      <c r="G45" s="5"/>
      <c r="H45" s="6"/>
      <c r="I45" s="12"/>
      <c r="J45" s="7"/>
    </row>
    <row r="46" spans="2:10" x14ac:dyDescent="0.25">
      <c r="B46" s="17"/>
      <c r="C46" s="17"/>
      <c r="D46" s="17"/>
      <c r="E46" s="4"/>
      <c r="F46" s="4"/>
      <c r="G46" s="5"/>
      <c r="H46" s="6"/>
      <c r="I46" s="12"/>
      <c r="J46" s="7"/>
    </row>
    <row r="47" spans="2:10" x14ac:dyDescent="0.25">
      <c r="B47" s="17" t="str">
        <f>IF(FlatList!B47="","",FlatList!B47)</f>
        <v/>
      </c>
      <c r="C47" s="17" t="str">
        <f>IF(FlatList!C47="","",FlatList!C47)</f>
        <v/>
      </c>
      <c r="D47" s="17" t="str">
        <f>IF(FlatList!D47="","",FlatList!D47)</f>
        <v/>
      </c>
      <c r="E47" s="4" t="str">
        <f>IFERROR(AVERAGE(FlatList!F47:I47),"")</f>
        <v/>
      </c>
      <c r="F47" s="4" t="str">
        <f>IFERROR(AVERAGE(FlatList!J47:M47),"")</f>
        <v/>
      </c>
      <c r="G47" s="5"/>
      <c r="H47" s="6" t="str">
        <f>IFERROR(FlatList!E47-Model!E47,"")</f>
        <v/>
      </c>
      <c r="I47" s="12"/>
      <c r="J47" s="7" t="str">
        <f>IFERROR((E47-FlatList!E47)/FlatList!E47,"")</f>
        <v/>
      </c>
    </row>
    <row r="48" spans="2:10" x14ac:dyDescent="0.25">
      <c r="B48" s="17" t="str">
        <f>IF(FlatList!B48="","",FlatList!B48)</f>
        <v/>
      </c>
      <c r="C48" s="17" t="str">
        <f>IF(FlatList!C48="","",FlatList!C48)</f>
        <v/>
      </c>
      <c r="D48" s="17" t="str">
        <f>IF(FlatList!D48="","",FlatList!D48)</f>
        <v/>
      </c>
      <c r="E48" s="10"/>
      <c r="F48" s="10"/>
      <c r="G48" s="11"/>
      <c r="H48" s="10"/>
      <c r="I48" s="12"/>
      <c r="J48" s="11"/>
    </row>
    <row r="49" spans="2:10" x14ac:dyDescent="0.25">
      <c r="B49" s="17" t="str">
        <f>IF(FlatList!B49="","",FlatList!B49)</f>
        <v/>
      </c>
      <c r="C49" s="17" t="str">
        <f>IF(FlatList!C49="","",FlatList!C49)</f>
        <v/>
      </c>
      <c r="D49" s="17" t="str">
        <f>IF(FlatList!D49="","",FlatList!D49)</f>
        <v/>
      </c>
      <c r="E49" s="10"/>
      <c r="F49" s="10"/>
      <c r="G49" s="11"/>
      <c r="H49" s="10"/>
      <c r="I49" s="12"/>
      <c r="J49" s="11"/>
    </row>
    <row r="50" spans="2:10" x14ac:dyDescent="0.25">
      <c r="B50" s="17" t="str">
        <f>IF(FlatList!B50="","",FlatList!B50)</f>
        <v/>
      </c>
      <c r="C50" s="17" t="str">
        <f>IF(FlatList!C50="","",FlatList!C50)</f>
        <v/>
      </c>
      <c r="D50" s="17" t="str">
        <f>IF(FlatList!D50="","",FlatList!D50)</f>
        <v/>
      </c>
      <c r="E50" s="10"/>
      <c r="F50" s="10"/>
      <c r="G50" s="11"/>
      <c r="H50" s="10"/>
      <c r="I50" s="12"/>
      <c r="J50" s="11"/>
    </row>
    <row r="51" spans="2:10" x14ac:dyDescent="0.25">
      <c r="B51" s="17" t="str">
        <f>IF(FlatList!B51="","",FlatList!B51)</f>
        <v/>
      </c>
      <c r="C51" s="17" t="str">
        <f>IF(FlatList!C51="","",FlatList!C51)</f>
        <v/>
      </c>
      <c r="D51" s="17" t="str">
        <f>IF(FlatList!D51="","",FlatList!D51)</f>
        <v/>
      </c>
      <c r="E51" s="10"/>
      <c r="F51" s="10"/>
      <c r="G51" s="11"/>
      <c r="H51" s="10"/>
      <c r="I51" s="12"/>
      <c r="J51" s="11"/>
    </row>
    <row r="52" spans="2:10" x14ac:dyDescent="0.25">
      <c r="B52" s="17" t="str">
        <f>IF(FlatList!B52="","",FlatList!B52)</f>
        <v/>
      </c>
      <c r="C52" s="17" t="str">
        <f>IF(FlatList!C52="","",FlatList!C52)</f>
        <v/>
      </c>
      <c r="D52" s="17" t="str">
        <f>IF(FlatList!D52="","",FlatList!D52)</f>
        <v/>
      </c>
      <c r="E52" s="10"/>
      <c r="F52" s="10"/>
      <c r="G52" s="11"/>
      <c r="H52" s="10"/>
      <c r="I52" s="12"/>
      <c r="J52" s="11"/>
    </row>
    <row r="53" spans="2:10" x14ac:dyDescent="0.25">
      <c r="B53" s="17" t="str">
        <f>IF(FlatList!B53="","",FlatList!B53)</f>
        <v/>
      </c>
      <c r="C53" s="17" t="str">
        <f>IF(FlatList!C53="","",FlatList!C53)</f>
        <v/>
      </c>
      <c r="D53" s="17" t="str">
        <f>IF(FlatList!D53="","",FlatList!D53)</f>
        <v/>
      </c>
      <c r="E53" s="10"/>
      <c r="F53" s="10"/>
      <c r="G53" s="11"/>
      <c r="H53" s="10"/>
      <c r="I53" s="12"/>
      <c r="J53" s="11"/>
    </row>
    <row r="54" spans="2:10" x14ac:dyDescent="0.25">
      <c r="B54" s="17" t="str">
        <f>IF(FlatList!B54="","",FlatList!B54)</f>
        <v/>
      </c>
      <c r="C54" s="17" t="str">
        <f>IF(FlatList!C54="","",FlatList!C54)</f>
        <v/>
      </c>
      <c r="D54" s="17" t="str">
        <f>IF(FlatList!D54="","",FlatList!D54)</f>
        <v/>
      </c>
      <c r="E54" s="10"/>
      <c r="F54" s="10"/>
      <c r="G54" s="11"/>
      <c r="H54" s="10"/>
      <c r="I54" s="12"/>
      <c r="J54" s="11"/>
    </row>
    <row r="55" spans="2:10" x14ac:dyDescent="0.25">
      <c r="B55" s="17" t="str">
        <f>IF(FlatList!B55="","",FlatList!B55)</f>
        <v/>
      </c>
      <c r="C55" s="17" t="str">
        <f>IF(FlatList!C55="","",FlatList!C55)</f>
        <v/>
      </c>
      <c r="D55" s="17" t="str">
        <f>IF(FlatList!D55="","",FlatList!D55)</f>
        <v/>
      </c>
      <c r="E55" s="10"/>
      <c r="F55" s="10"/>
      <c r="G55" s="11"/>
      <c r="H55" s="10"/>
      <c r="I55" s="12"/>
      <c r="J55" s="11"/>
    </row>
    <row r="56" spans="2:10" x14ac:dyDescent="0.25">
      <c r="B56" s="17" t="str">
        <f>IF(FlatList!B56="","",FlatList!B56)</f>
        <v/>
      </c>
      <c r="C56" s="17" t="str">
        <f>IF(FlatList!C56="","",FlatList!C56)</f>
        <v/>
      </c>
      <c r="D56" s="17" t="str">
        <f>IF(FlatList!D56="","",FlatList!D56)</f>
        <v/>
      </c>
      <c r="E56" s="10"/>
      <c r="F56" s="10"/>
      <c r="G56" s="11"/>
      <c r="H56" s="10"/>
      <c r="I56" s="12"/>
      <c r="J56" s="11"/>
    </row>
    <row r="57" spans="2:10" x14ac:dyDescent="0.25">
      <c r="B57" s="17" t="str">
        <f>IF(FlatList!B57="","",FlatList!B57)</f>
        <v/>
      </c>
      <c r="C57" s="17" t="str">
        <f>IF(FlatList!C57="","",FlatList!C57)</f>
        <v/>
      </c>
      <c r="D57" s="17" t="str">
        <f>IF(FlatList!D57="","",FlatList!D57)</f>
        <v/>
      </c>
      <c r="E57" s="10"/>
      <c r="F57" s="10"/>
      <c r="G57" s="11"/>
      <c r="H57" s="10"/>
      <c r="I57" s="12"/>
      <c r="J57" s="11"/>
    </row>
    <row r="58" spans="2:10" x14ac:dyDescent="0.25">
      <c r="B58" s="17" t="str">
        <f>IF(FlatList!B58="","",FlatList!B58)</f>
        <v/>
      </c>
      <c r="C58" s="17" t="str">
        <f>IF(FlatList!C58="","",FlatList!C58)</f>
        <v/>
      </c>
      <c r="D58" s="17" t="str">
        <f>IF(FlatList!D58="","",FlatList!D58)</f>
        <v/>
      </c>
      <c r="E58" s="10"/>
      <c r="F58" s="10"/>
      <c r="G58" s="11"/>
      <c r="H58" s="10"/>
      <c r="I58" s="12"/>
      <c r="J58" s="11"/>
    </row>
    <row r="59" spans="2:10" x14ac:dyDescent="0.25">
      <c r="B59" s="17" t="str">
        <f>IF(FlatList!B59="","",FlatList!B59)</f>
        <v/>
      </c>
      <c r="C59" s="17" t="str">
        <f>IF(FlatList!C59="","",FlatList!C59)</f>
        <v/>
      </c>
      <c r="D59" s="17" t="str">
        <f>IF(FlatList!D59="","",FlatList!D59)</f>
        <v/>
      </c>
      <c r="E59" s="10"/>
      <c r="F59" s="10"/>
      <c r="G59" s="11"/>
      <c r="H59" s="10"/>
      <c r="I59" s="12"/>
      <c r="J59" s="11"/>
    </row>
    <row r="60" spans="2:10" x14ac:dyDescent="0.25">
      <c r="B60" s="17" t="str">
        <f>IF(FlatList!B60="","",FlatList!B60)</f>
        <v/>
      </c>
      <c r="C60" s="17" t="str">
        <f>IF(FlatList!C60="","",FlatList!C60)</f>
        <v/>
      </c>
      <c r="D60" s="17" t="str">
        <f>IF(FlatList!D60="","",FlatList!D60)</f>
        <v/>
      </c>
      <c r="E60" s="10"/>
      <c r="F60" s="10"/>
      <c r="G60" s="11"/>
      <c r="H60" s="10"/>
      <c r="I60" s="12"/>
      <c r="J60" s="11"/>
    </row>
    <row r="61" spans="2:10" x14ac:dyDescent="0.25">
      <c r="B61" s="17" t="str">
        <f>IF(FlatList!B61="","",FlatList!B61)</f>
        <v/>
      </c>
      <c r="C61" s="17" t="str">
        <f>IF(FlatList!C61="","",FlatList!C61)</f>
        <v/>
      </c>
      <c r="D61" s="17" t="str">
        <f>IF(FlatList!D61="","",FlatList!D61)</f>
        <v/>
      </c>
      <c r="E61" s="10"/>
      <c r="F61" s="10"/>
      <c r="G61" s="11"/>
      <c r="H61" s="10"/>
      <c r="I61" s="12"/>
      <c r="J61" s="11"/>
    </row>
    <row r="62" spans="2:10" x14ac:dyDescent="0.25">
      <c r="B62" s="17" t="str">
        <f>IF(FlatList!B62="","",FlatList!B62)</f>
        <v/>
      </c>
      <c r="C62" s="17" t="str">
        <f>IF(FlatList!C62="","",FlatList!C62)</f>
        <v/>
      </c>
      <c r="D62" s="17" t="str">
        <f>IF(FlatList!D62="","",FlatList!D62)</f>
        <v/>
      </c>
      <c r="E62" s="10"/>
      <c r="F62" s="10"/>
      <c r="G62" s="11"/>
      <c r="H62" s="10"/>
      <c r="I62" s="12"/>
      <c r="J62" s="11"/>
    </row>
    <row r="63" spans="2:10" x14ac:dyDescent="0.25">
      <c r="B63" s="17" t="str">
        <f>IF(FlatList!B63="","",FlatList!B63)</f>
        <v/>
      </c>
      <c r="C63" s="17" t="str">
        <f>IF(FlatList!C63="","",FlatList!C63)</f>
        <v/>
      </c>
      <c r="D63" s="17" t="str">
        <f>IF(FlatList!D63="","",FlatList!D63)</f>
        <v/>
      </c>
      <c r="E63" s="10"/>
      <c r="F63" s="10"/>
      <c r="G63" s="11"/>
      <c r="H63" s="10"/>
      <c r="I63" s="12"/>
      <c r="J63" s="11"/>
    </row>
    <row r="64" spans="2:10" x14ac:dyDescent="0.25">
      <c r="B64" s="17" t="str">
        <f>IF(FlatList!B64="","",FlatList!B64)</f>
        <v/>
      </c>
      <c r="C64" s="17" t="str">
        <f>IF(FlatList!C64="","",FlatList!C64)</f>
        <v/>
      </c>
      <c r="D64" s="17" t="str">
        <f>IF(FlatList!D64="","",FlatList!D64)</f>
        <v/>
      </c>
      <c r="E64" s="10"/>
      <c r="F64" s="10"/>
      <c r="G64" s="11"/>
      <c r="H64" s="10"/>
      <c r="I64" s="12"/>
      <c r="J64" s="11"/>
    </row>
    <row r="65" spans="2:10" x14ac:dyDescent="0.25">
      <c r="B65" s="17" t="str">
        <f>IF(FlatList!B65="","",FlatList!B65)</f>
        <v/>
      </c>
      <c r="C65" s="17" t="str">
        <f>IF(FlatList!C65="","",FlatList!C65)</f>
        <v/>
      </c>
      <c r="D65" s="17" t="str">
        <f>IF(FlatList!D65="","",FlatList!D65)</f>
        <v/>
      </c>
      <c r="E65" s="10"/>
      <c r="F65" s="10"/>
      <c r="G65" s="11"/>
      <c r="H65" s="10"/>
      <c r="I65" s="12"/>
      <c r="J65" s="11"/>
    </row>
    <row r="66" spans="2:10" x14ac:dyDescent="0.25">
      <c r="B66" s="17" t="str">
        <f>IF(FlatList!B66="","",FlatList!B66)</f>
        <v/>
      </c>
      <c r="C66" s="17" t="str">
        <f>IF(FlatList!C66="","",FlatList!C66)</f>
        <v/>
      </c>
      <c r="D66" s="17" t="str">
        <f>IF(FlatList!D66="","",FlatList!D66)</f>
        <v/>
      </c>
      <c r="E66" s="10"/>
      <c r="F66" s="10"/>
      <c r="G66" s="11"/>
      <c r="H66" s="10"/>
      <c r="I66" s="12"/>
      <c r="J66" s="11"/>
    </row>
    <row r="67" spans="2:10" x14ac:dyDescent="0.25">
      <c r="B67" s="17" t="str">
        <f>IF(FlatList!B67="","",FlatList!B67)</f>
        <v/>
      </c>
      <c r="C67" s="17" t="str">
        <f>IF(FlatList!C67="","",FlatList!C67)</f>
        <v/>
      </c>
      <c r="D67" s="17" t="str">
        <f>IF(FlatList!D67="","",FlatList!D67)</f>
        <v/>
      </c>
      <c r="E67" s="10"/>
      <c r="F67" s="10"/>
      <c r="G67" s="11"/>
      <c r="H67" s="10"/>
      <c r="I67" s="12"/>
      <c r="J67" s="11"/>
    </row>
    <row r="68" spans="2:10" x14ac:dyDescent="0.25">
      <c r="B68" s="17" t="str">
        <f>IF(FlatList!B68="","",FlatList!B68)</f>
        <v/>
      </c>
      <c r="C68" s="17" t="str">
        <f>IF(FlatList!C68="","",FlatList!C68)</f>
        <v/>
      </c>
      <c r="D68" s="17" t="str">
        <f>IF(FlatList!D68="","",FlatList!D68)</f>
        <v/>
      </c>
      <c r="E68" s="10"/>
      <c r="F68" s="10"/>
      <c r="G68" s="11"/>
      <c r="H68" s="10"/>
      <c r="I68" s="12"/>
      <c r="J68" s="11"/>
    </row>
    <row r="69" spans="2:10" x14ac:dyDescent="0.25">
      <c r="B69" s="17" t="str">
        <f>IF(FlatList!B69="","",FlatList!B69)</f>
        <v/>
      </c>
      <c r="C69" s="17" t="str">
        <f>IF(FlatList!C69="","",FlatList!C69)</f>
        <v/>
      </c>
      <c r="D69" s="17" t="str">
        <f>IF(FlatList!D69="","",FlatList!D69)</f>
        <v/>
      </c>
      <c r="E69" s="10"/>
      <c r="F69" s="10"/>
      <c r="G69" s="11"/>
      <c r="H69" s="10"/>
      <c r="I69" s="12"/>
      <c r="J69" s="11"/>
    </row>
    <row r="70" spans="2:10" x14ac:dyDescent="0.25">
      <c r="B70" s="17" t="str">
        <f>IF(FlatList!B70="","",FlatList!B70)</f>
        <v/>
      </c>
      <c r="C70" s="17" t="str">
        <f>IF(FlatList!C70="","",FlatList!C70)</f>
        <v/>
      </c>
      <c r="D70" s="17" t="str">
        <f>IF(FlatList!D70="","",FlatList!D70)</f>
        <v/>
      </c>
      <c r="E70" s="10"/>
      <c r="F70" s="10"/>
      <c r="G70" s="11"/>
      <c r="H70" s="10"/>
      <c r="I70" s="12"/>
      <c r="J70" s="11"/>
    </row>
    <row r="71" spans="2:10" x14ac:dyDescent="0.25">
      <c r="B71" s="17" t="str">
        <f>IF(FlatList!B71="","",FlatList!B71)</f>
        <v/>
      </c>
      <c r="C71" s="17" t="str">
        <f>IF(FlatList!C71="","",FlatList!C71)</f>
        <v/>
      </c>
      <c r="D71" s="17" t="str">
        <f>IF(FlatList!D71="","",FlatList!D71)</f>
        <v/>
      </c>
      <c r="E71" s="10"/>
      <c r="F71" s="10"/>
      <c r="G71" s="11"/>
      <c r="H71" s="10"/>
      <c r="I71" s="12"/>
      <c r="J71" s="11"/>
    </row>
    <row r="72" spans="2:10" x14ac:dyDescent="0.25">
      <c r="B72" s="17" t="str">
        <f>IF(FlatList!B72="","",FlatList!B72)</f>
        <v/>
      </c>
      <c r="C72" s="17" t="str">
        <f>IF(FlatList!C72="","",FlatList!C72)</f>
        <v/>
      </c>
      <c r="D72" s="17" t="str">
        <f>IF(FlatList!D72="","",FlatList!D72)</f>
        <v/>
      </c>
      <c r="E72" s="10"/>
      <c r="F72" s="10"/>
      <c r="G72" s="11"/>
      <c r="H72" s="10"/>
      <c r="I72" s="12"/>
      <c r="J72" s="11"/>
    </row>
    <row r="73" spans="2:10" x14ac:dyDescent="0.25">
      <c r="B73" s="17" t="str">
        <f>IF(FlatList!B73="","",FlatList!B73)</f>
        <v/>
      </c>
      <c r="C73" s="17" t="str">
        <f>IF(FlatList!C73="","",FlatList!C73)</f>
        <v/>
      </c>
      <c r="D73" s="17" t="str">
        <f>IF(FlatList!D73="","",FlatList!D73)</f>
        <v/>
      </c>
      <c r="E73" s="10"/>
      <c r="F73" s="10"/>
      <c r="G73" s="11"/>
      <c r="H73" s="10"/>
      <c r="I73" s="12"/>
      <c r="J73" s="11"/>
    </row>
    <row r="74" spans="2:10" x14ac:dyDescent="0.25">
      <c r="B74" s="17" t="str">
        <f>IF(FlatList!B74="","",FlatList!B74)</f>
        <v/>
      </c>
      <c r="C74" s="17" t="str">
        <f>IF(FlatList!C74="","",FlatList!C74)</f>
        <v/>
      </c>
      <c r="D74" s="17" t="str">
        <f>IF(FlatList!D74="","",FlatList!D74)</f>
        <v/>
      </c>
      <c r="E74" s="10"/>
      <c r="F74" s="10"/>
      <c r="G74" s="11"/>
      <c r="H74" s="10"/>
      <c r="I74" s="12"/>
      <c r="J74" s="11"/>
    </row>
    <row r="75" spans="2:10" x14ac:dyDescent="0.25">
      <c r="B75" s="17" t="str">
        <f>IF(FlatList!B75="","",FlatList!B75)</f>
        <v/>
      </c>
      <c r="C75" s="17" t="str">
        <f>IF(FlatList!C75="","",FlatList!C75)</f>
        <v/>
      </c>
      <c r="D75" s="17" t="str">
        <f>IF(FlatList!D75="","",FlatList!D75)</f>
        <v/>
      </c>
      <c r="E75" s="10"/>
      <c r="F75" s="10"/>
      <c r="G75" s="11"/>
      <c r="H75" s="10"/>
      <c r="I75" s="12"/>
      <c r="J75" s="11"/>
    </row>
    <row r="76" spans="2:10" x14ac:dyDescent="0.25">
      <c r="B76" s="17" t="str">
        <f>IF(FlatList!B76="","",FlatList!B76)</f>
        <v/>
      </c>
      <c r="C76" s="17" t="str">
        <f>IF(FlatList!C76="","",FlatList!C76)</f>
        <v/>
      </c>
      <c r="D76" s="17" t="str">
        <f>IF(FlatList!D76="","",FlatList!D76)</f>
        <v/>
      </c>
      <c r="E76" s="10"/>
      <c r="F76" s="10"/>
      <c r="G76" s="11"/>
      <c r="H76" s="10"/>
      <c r="I76" s="12"/>
      <c r="J76" s="11"/>
    </row>
    <row r="77" spans="2:10" x14ac:dyDescent="0.25">
      <c r="B77" s="17" t="str">
        <f>IF(FlatList!B77="","",FlatList!B77)</f>
        <v/>
      </c>
      <c r="C77" s="17" t="str">
        <f>IF(FlatList!C77="","",FlatList!C77)</f>
        <v/>
      </c>
      <c r="D77" s="17" t="str">
        <f>IF(FlatList!D77="","",FlatList!D77)</f>
        <v/>
      </c>
      <c r="E77" s="10"/>
      <c r="F77" s="10"/>
      <c r="G77" s="11"/>
      <c r="H77" s="10"/>
      <c r="I77" s="12"/>
      <c r="J77" s="11"/>
    </row>
    <row r="78" spans="2:10" x14ac:dyDescent="0.25">
      <c r="B78" s="17" t="str">
        <f>IF(FlatList!B78="","",FlatList!B78)</f>
        <v/>
      </c>
      <c r="C78" s="17" t="str">
        <f>IF(FlatList!C78="","",FlatList!C78)</f>
        <v/>
      </c>
      <c r="D78" s="17" t="str">
        <f>IF(FlatList!D78="","",FlatList!D78)</f>
        <v/>
      </c>
      <c r="E78" s="10"/>
      <c r="F78" s="10"/>
      <c r="G78" s="11"/>
      <c r="H78" s="10"/>
      <c r="I78" s="12"/>
      <c r="J78" s="11"/>
    </row>
    <row r="79" spans="2:10" x14ac:dyDescent="0.25">
      <c r="B79" s="17" t="str">
        <f>IF(FlatList!B79="","",FlatList!B79)</f>
        <v/>
      </c>
      <c r="C79" s="17" t="str">
        <f>IF(FlatList!C79="","",FlatList!C79)</f>
        <v/>
      </c>
      <c r="D79" s="17" t="str">
        <f>IF(FlatList!D79="","",FlatList!D79)</f>
        <v/>
      </c>
      <c r="E79" s="10"/>
      <c r="F79" s="10"/>
      <c r="G79" s="11"/>
      <c r="H79" s="10"/>
      <c r="I79" s="12"/>
      <c r="J79" s="11"/>
    </row>
    <row r="80" spans="2:10" x14ac:dyDescent="0.25">
      <c r="B80" s="17" t="str">
        <f>IF(FlatList!B80="","",FlatList!B80)</f>
        <v/>
      </c>
      <c r="C80" s="17" t="str">
        <f>IF(FlatList!C80="","",FlatList!C80)</f>
        <v/>
      </c>
      <c r="D80" s="17" t="str">
        <f>IF(FlatList!D80="","",FlatList!D80)</f>
        <v/>
      </c>
      <c r="E80" s="10"/>
      <c r="F80" s="10"/>
      <c r="G80" s="11"/>
      <c r="H80" s="10"/>
      <c r="I80" s="12"/>
      <c r="J80" s="11"/>
    </row>
    <row r="81" spans="2:10" x14ac:dyDescent="0.25">
      <c r="B81" s="17" t="str">
        <f>IF(FlatList!B81="","",FlatList!B81)</f>
        <v/>
      </c>
      <c r="C81" s="17" t="str">
        <f>IF(FlatList!C81="","",FlatList!C81)</f>
        <v/>
      </c>
      <c r="D81" s="17" t="str">
        <f>IF(FlatList!D81="","",FlatList!D81)</f>
        <v/>
      </c>
      <c r="E81" s="10"/>
      <c r="F81" s="10"/>
      <c r="G81" s="11"/>
      <c r="H81" s="10"/>
      <c r="I81" s="12"/>
      <c r="J81" s="11"/>
    </row>
    <row r="82" spans="2:10" x14ac:dyDescent="0.25">
      <c r="B82" s="17" t="str">
        <f>IF(FlatList!B82="","",FlatList!B82)</f>
        <v/>
      </c>
      <c r="C82" s="17" t="str">
        <f>IF(FlatList!C82="","",FlatList!C82)</f>
        <v/>
      </c>
      <c r="D82" s="17" t="str">
        <f>IF(FlatList!D82="","",FlatList!D82)</f>
        <v/>
      </c>
      <c r="E82" s="10"/>
      <c r="F82" s="10"/>
      <c r="G82" s="11"/>
      <c r="H82" s="10"/>
      <c r="I82" s="12"/>
      <c r="J82" s="11"/>
    </row>
    <row r="83" spans="2:10" x14ac:dyDescent="0.25">
      <c r="B83" s="17" t="str">
        <f>IF(FlatList!B83="","",FlatList!B83)</f>
        <v/>
      </c>
      <c r="C83" s="17" t="str">
        <f>IF(FlatList!C83="","",FlatList!C83)</f>
        <v/>
      </c>
      <c r="D83" s="17" t="str">
        <f>IF(FlatList!D83="","",FlatList!D83)</f>
        <v/>
      </c>
      <c r="E83" s="10"/>
      <c r="F83" s="10"/>
      <c r="G83" s="11"/>
      <c r="H83" s="10"/>
      <c r="I83" s="12"/>
      <c r="J83" s="11"/>
    </row>
    <row r="84" spans="2:10" x14ac:dyDescent="0.25">
      <c r="B84" s="17" t="str">
        <f>IF(FlatList!B84="","",FlatList!B84)</f>
        <v/>
      </c>
      <c r="C84" s="17" t="str">
        <f>IF(FlatList!C84="","",FlatList!C84)</f>
        <v/>
      </c>
      <c r="D84" s="17" t="str">
        <f>IF(FlatList!D84="","",FlatList!D84)</f>
        <v/>
      </c>
      <c r="E84" s="10"/>
      <c r="F84" s="10"/>
      <c r="G84" s="11"/>
      <c r="H84" s="10"/>
      <c r="I84" s="12"/>
      <c r="J84" s="11"/>
    </row>
    <row r="85" spans="2:10" x14ac:dyDescent="0.25">
      <c r="B85" s="17" t="str">
        <f>IF(FlatList!B85="","",FlatList!B85)</f>
        <v/>
      </c>
      <c r="C85" s="17" t="str">
        <f>IF(FlatList!C85="","",FlatList!C85)</f>
        <v/>
      </c>
      <c r="D85" s="17" t="str">
        <f>IF(FlatList!D85="","",FlatList!D85)</f>
        <v/>
      </c>
      <c r="E85" s="10"/>
      <c r="F85" s="10"/>
      <c r="G85" s="11"/>
      <c r="H85" s="10"/>
      <c r="I85" s="12"/>
      <c r="J85" s="11"/>
    </row>
    <row r="86" spans="2:10" x14ac:dyDescent="0.25">
      <c r="B86" s="17" t="str">
        <f>IF(FlatList!B86="","",FlatList!B86)</f>
        <v/>
      </c>
      <c r="C86" s="17" t="str">
        <f>IF(FlatList!C86="","",FlatList!C86)</f>
        <v/>
      </c>
      <c r="D86" s="17" t="str">
        <f>IF(FlatList!D86="","",FlatList!D86)</f>
        <v/>
      </c>
      <c r="E86" s="10"/>
      <c r="F86" s="10"/>
      <c r="G86" s="11"/>
      <c r="H86" s="10"/>
      <c r="I86" s="12"/>
      <c r="J86" s="11"/>
    </row>
    <row r="87" spans="2:10" x14ac:dyDescent="0.25">
      <c r="B87" s="17" t="str">
        <f>IF(FlatList!B87="","",FlatList!B87)</f>
        <v/>
      </c>
      <c r="C87" s="17" t="str">
        <f>IF(FlatList!C87="","",FlatList!C87)</f>
        <v/>
      </c>
      <c r="D87" s="17" t="str">
        <f>IF(FlatList!D87="","",FlatList!D87)</f>
        <v/>
      </c>
      <c r="E87" s="10"/>
      <c r="F87" s="10"/>
      <c r="G87" s="11"/>
      <c r="H87" s="10"/>
      <c r="I87" s="12"/>
      <c r="J87" s="11"/>
    </row>
    <row r="88" spans="2:10" x14ac:dyDescent="0.25">
      <c r="B88" s="17" t="str">
        <f>IF(FlatList!B88="","",FlatList!B88)</f>
        <v/>
      </c>
      <c r="C88" s="17" t="str">
        <f>IF(FlatList!C88="","",FlatList!C88)</f>
        <v/>
      </c>
      <c r="D88" s="17" t="str">
        <f>IF(FlatList!D88="","",FlatList!D88)</f>
        <v/>
      </c>
      <c r="E88" s="10"/>
      <c r="F88" s="10"/>
      <c r="G88" s="11"/>
      <c r="H88" s="10"/>
      <c r="I88" s="12"/>
      <c r="J88" s="11"/>
    </row>
    <row r="89" spans="2:10" x14ac:dyDescent="0.25">
      <c r="B89" s="17" t="str">
        <f>IF(FlatList!B89="","",FlatList!B89)</f>
        <v/>
      </c>
      <c r="C89" s="17" t="str">
        <f>IF(FlatList!C89="","",FlatList!C89)</f>
        <v/>
      </c>
      <c r="D89" s="17" t="str">
        <f>IF(FlatList!D89="","",FlatList!D89)</f>
        <v/>
      </c>
      <c r="E89" s="10"/>
      <c r="F89" s="10"/>
      <c r="G89" s="11"/>
      <c r="H89" s="10"/>
      <c r="I89" s="12"/>
      <c r="J89" s="11"/>
    </row>
    <row r="90" spans="2:10" x14ac:dyDescent="0.25">
      <c r="B90" s="17" t="str">
        <f>IF(FlatList!B90="","",FlatList!B90)</f>
        <v/>
      </c>
      <c r="C90" s="17" t="str">
        <f>IF(FlatList!C90="","",FlatList!C90)</f>
        <v/>
      </c>
      <c r="D90" s="17" t="str">
        <f>IF(FlatList!D90="","",FlatList!D90)</f>
        <v/>
      </c>
      <c r="E90" s="10"/>
      <c r="F90" s="10"/>
      <c r="G90" s="11"/>
      <c r="H90" s="10"/>
      <c r="I90" s="12"/>
      <c r="J90" s="11"/>
    </row>
    <row r="91" spans="2:10" x14ac:dyDescent="0.25">
      <c r="B91" s="17" t="str">
        <f>IF(FlatList!B91="","",FlatList!B91)</f>
        <v/>
      </c>
      <c r="C91" s="17" t="str">
        <f>IF(FlatList!C91="","",FlatList!C91)</f>
        <v/>
      </c>
      <c r="D91" s="17" t="str">
        <f>IF(FlatList!D91="","",FlatList!D91)</f>
        <v/>
      </c>
      <c r="E91" s="10"/>
      <c r="F91" s="10"/>
      <c r="G91" s="11"/>
      <c r="H91" s="10"/>
      <c r="I91" s="12"/>
      <c r="J91" s="11"/>
    </row>
    <row r="92" spans="2:10" x14ac:dyDescent="0.25">
      <c r="B92" s="17" t="str">
        <f>IF(FlatList!B92="","",FlatList!B92)</f>
        <v/>
      </c>
      <c r="C92" s="17" t="str">
        <f>IF(FlatList!C92="","",FlatList!C92)</f>
        <v/>
      </c>
      <c r="D92" s="17" t="str">
        <f>IF(FlatList!D92="","",FlatList!D92)</f>
        <v/>
      </c>
      <c r="E92" s="10"/>
      <c r="F92" s="10"/>
      <c r="G92" s="11"/>
      <c r="H92" s="10"/>
      <c r="I92" s="12"/>
      <c r="J92" s="11"/>
    </row>
    <row r="93" spans="2:10" x14ac:dyDescent="0.25">
      <c r="B93" s="17" t="str">
        <f>IF(FlatList!B93="","",FlatList!B93)</f>
        <v/>
      </c>
      <c r="C93" s="17" t="str">
        <f>IF(FlatList!C93="","",FlatList!C93)</f>
        <v/>
      </c>
      <c r="D93" s="17" t="str">
        <f>IF(FlatList!D93="","",FlatList!D93)</f>
        <v/>
      </c>
      <c r="E93" s="10"/>
      <c r="F93" s="10"/>
      <c r="G93" s="11"/>
      <c r="H93" s="10"/>
      <c r="I93" s="12"/>
      <c r="J93" s="11"/>
    </row>
    <row r="94" spans="2:10" x14ac:dyDescent="0.25">
      <c r="B94" s="17" t="str">
        <f>IF(FlatList!B94="","",FlatList!B94)</f>
        <v/>
      </c>
      <c r="C94" s="17" t="str">
        <f>IF(FlatList!C94="","",FlatList!C94)</f>
        <v/>
      </c>
      <c r="D94" s="17" t="str">
        <f>IF(FlatList!D94="","",FlatList!D94)</f>
        <v/>
      </c>
      <c r="E94" s="10"/>
      <c r="F94" s="10"/>
      <c r="G94" s="11"/>
      <c r="H94" s="10"/>
      <c r="I94" s="12"/>
      <c r="J94" s="11"/>
    </row>
    <row r="95" spans="2:10" x14ac:dyDescent="0.25">
      <c r="B95" s="17" t="str">
        <f>IF(FlatList!B95="","",FlatList!B95)</f>
        <v/>
      </c>
      <c r="C95" s="17" t="str">
        <f>IF(FlatList!C95="","",FlatList!C95)</f>
        <v/>
      </c>
      <c r="D95" s="17" t="str">
        <f>IF(FlatList!D95="","",FlatList!D95)</f>
        <v/>
      </c>
      <c r="E95" s="10"/>
      <c r="F95" s="10"/>
      <c r="G95" s="11"/>
      <c r="H95" s="10"/>
      <c r="I95" s="12"/>
      <c r="J95" s="11"/>
    </row>
    <row r="96" spans="2:10" x14ac:dyDescent="0.25">
      <c r="B96" s="17" t="str">
        <f>IF(FlatList!B96="","",FlatList!B96)</f>
        <v/>
      </c>
      <c r="C96" s="17" t="str">
        <f>IF(FlatList!C96="","",FlatList!C96)</f>
        <v/>
      </c>
      <c r="D96" s="17" t="str">
        <f>IF(FlatList!D96="","",FlatList!D96)</f>
        <v/>
      </c>
      <c r="E96" s="10"/>
      <c r="F96" s="10"/>
      <c r="G96" s="11"/>
      <c r="H96" s="10"/>
      <c r="I96" s="12"/>
      <c r="J96" s="11"/>
    </row>
    <row r="97" spans="2:10" x14ac:dyDescent="0.25">
      <c r="B97" s="17" t="str">
        <f>IF(FlatList!B97="","",FlatList!B97)</f>
        <v/>
      </c>
      <c r="C97" s="17" t="str">
        <f>IF(FlatList!C97="","",FlatList!C97)</f>
        <v/>
      </c>
      <c r="D97" s="17" t="str">
        <f>IF(FlatList!D97="","",FlatList!D97)</f>
        <v/>
      </c>
      <c r="E97" s="10"/>
      <c r="F97" s="10"/>
      <c r="G97" s="11"/>
      <c r="H97" s="10"/>
      <c r="I97" s="12"/>
      <c r="J97" s="11"/>
    </row>
    <row r="98" spans="2:10" x14ac:dyDescent="0.25">
      <c r="B98" s="17" t="str">
        <f>IF(FlatList!B98="","",FlatList!B98)</f>
        <v/>
      </c>
      <c r="C98" s="17" t="str">
        <f>IF(FlatList!C98="","",FlatList!C98)</f>
        <v/>
      </c>
      <c r="D98" s="17" t="str">
        <f>IF(FlatList!D98="","",FlatList!D98)</f>
        <v/>
      </c>
      <c r="E98" s="10"/>
      <c r="F98" s="10"/>
      <c r="G98" s="11"/>
      <c r="H98" s="10"/>
      <c r="I98" s="12"/>
      <c r="J98" s="11"/>
    </row>
    <row r="99" spans="2:10" x14ac:dyDescent="0.25">
      <c r="B99" s="17" t="str">
        <f>IF(FlatList!B99="","",FlatList!B99)</f>
        <v/>
      </c>
      <c r="C99" s="17" t="str">
        <f>IF(FlatList!C99="","",FlatList!C99)</f>
        <v/>
      </c>
      <c r="D99" s="17" t="str">
        <f>IF(FlatList!D99="","",FlatList!D99)</f>
        <v/>
      </c>
      <c r="E99" s="10"/>
      <c r="F99" s="10"/>
      <c r="G99" s="11"/>
      <c r="H99" s="10"/>
      <c r="I99" s="12"/>
      <c r="J99" s="11"/>
    </row>
    <row r="100" spans="2:10" x14ac:dyDescent="0.25">
      <c r="B100" s="17" t="str">
        <f>IF(FlatList!B100="","",FlatList!B100)</f>
        <v/>
      </c>
      <c r="C100" s="17" t="str">
        <f>IF(FlatList!C100="","",FlatList!C100)</f>
        <v/>
      </c>
      <c r="D100" s="17" t="str">
        <f>IF(FlatList!D100="","",FlatList!D100)</f>
        <v/>
      </c>
      <c r="E100" s="10"/>
      <c r="F100" s="10"/>
      <c r="G100" s="11"/>
      <c r="H100" s="10"/>
      <c r="I100" s="12"/>
      <c r="J100" s="11"/>
    </row>
    <row r="101" spans="2:10" x14ac:dyDescent="0.25">
      <c r="B101" s="17" t="str">
        <f>IF(FlatList!B101="","",FlatList!B101)</f>
        <v/>
      </c>
      <c r="C101" s="17" t="str">
        <f>IF(FlatList!C101="","",FlatList!C101)</f>
        <v/>
      </c>
      <c r="D101" s="17" t="str">
        <f>IF(FlatList!D101="","",FlatList!D101)</f>
        <v/>
      </c>
      <c r="E101" s="10"/>
      <c r="F101" s="10"/>
      <c r="G101" s="11"/>
      <c r="H101" s="10"/>
      <c r="I101" s="12"/>
      <c r="J101" s="11"/>
    </row>
    <row r="102" spans="2:10" x14ac:dyDescent="0.25">
      <c r="B102" s="17" t="str">
        <f>IF(FlatList!B102="","",FlatList!B102)</f>
        <v/>
      </c>
      <c r="C102" s="17" t="str">
        <f>IF(FlatList!C102="","",FlatList!C102)</f>
        <v/>
      </c>
      <c r="D102" s="17" t="str">
        <f>IF(FlatList!D102="","",FlatList!D102)</f>
        <v/>
      </c>
      <c r="E102" s="10"/>
      <c r="F102" s="10"/>
      <c r="G102" s="11"/>
      <c r="H102" s="10"/>
      <c r="I102" s="12"/>
      <c r="J102" s="11"/>
    </row>
    <row r="103" spans="2:10" x14ac:dyDescent="0.25">
      <c r="B103" s="17" t="str">
        <f>IF(FlatList!B103="","",FlatList!B103)</f>
        <v/>
      </c>
      <c r="C103" s="17" t="str">
        <f>IF(FlatList!C103="","",FlatList!C103)</f>
        <v/>
      </c>
      <c r="D103" s="17" t="str">
        <f>IF(FlatList!D103="","",FlatList!D103)</f>
        <v/>
      </c>
      <c r="E103" s="10"/>
      <c r="F103" s="10"/>
      <c r="G103" s="11"/>
      <c r="H103" s="10"/>
      <c r="I103" s="12"/>
      <c r="J103" s="11"/>
    </row>
    <row r="104" spans="2:10" x14ac:dyDescent="0.25">
      <c r="B104" s="17" t="str">
        <f>IF(FlatList!B104="","",FlatList!B104)</f>
        <v/>
      </c>
      <c r="C104" s="17" t="str">
        <f>IF(FlatList!C104="","",FlatList!C104)</f>
        <v/>
      </c>
      <c r="D104" s="17" t="str">
        <f>IF(FlatList!D104="","",FlatList!D104)</f>
        <v/>
      </c>
      <c r="E104" s="10"/>
      <c r="F104" s="10"/>
      <c r="G104" s="11"/>
      <c r="H104" s="10"/>
      <c r="I104" s="12"/>
      <c r="J104" s="11"/>
    </row>
    <row r="105" spans="2:10" x14ac:dyDescent="0.25">
      <c r="B105" s="17" t="str">
        <f>IF(FlatList!B105="","",FlatList!B105)</f>
        <v/>
      </c>
      <c r="C105" s="17" t="str">
        <f>IF(FlatList!C105="","",FlatList!C105)</f>
        <v/>
      </c>
      <c r="D105" s="17" t="str">
        <f>IF(FlatList!D105="","",FlatList!D105)</f>
        <v/>
      </c>
      <c r="E105" s="10"/>
      <c r="F105" s="10"/>
      <c r="G105" s="11"/>
      <c r="H105" s="10"/>
      <c r="I105" s="12"/>
      <c r="J105" s="11"/>
    </row>
    <row r="106" spans="2:10" x14ac:dyDescent="0.25">
      <c r="B106" s="17" t="str">
        <f>IF(FlatList!B106="","",FlatList!B106)</f>
        <v/>
      </c>
      <c r="C106" s="17" t="str">
        <f>IF(FlatList!C106="","",FlatList!C106)</f>
        <v/>
      </c>
      <c r="D106" s="17" t="str">
        <f>IF(FlatList!D106="","",FlatList!D106)</f>
        <v/>
      </c>
      <c r="E106" s="10"/>
      <c r="F106" s="10"/>
      <c r="G106" s="11"/>
      <c r="H106" s="10"/>
      <c r="I106" s="12"/>
      <c r="J106" s="11"/>
    </row>
    <row r="107" spans="2:10" x14ac:dyDescent="0.25">
      <c r="B107" s="17" t="str">
        <f>IF(FlatList!B107="","",FlatList!B107)</f>
        <v/>
      </c>
      <c r="C107" s="17" t="str">
        <f>IF(FlatList!C107="","",FlatList!C107)</f>
        <v/>
      </c>
      <c r="D107" s="17" t="str">
        <f>IF(FlatList!D107="","",FlatList!D107)</f>
        <v/>
      </c>
      <c r="E107" s="10"/>
      <c r="F107" s="10"/>
      <c r="G107" s="11"/>
      <c r="H107" s="10"/>
      <c r="I107" s="12"/>
      <c r="J107" s="11"/>
    </row>
    <row r="108" spans="2:10" x14ac:dyDescent="0.25">
      <c r="B108" s="17" t="str">
        <f>IF(FlatList!B108="","",FlatList!B108)</f>
        <v/>
      </c>
      <c r="C108" s="17" t="str">
        <f>IF(FlatList!C108="","",FlatList!C108)</f>
        <v/>
      </c>
      <c r="D108" s="17" t="str">
        <f>IF(FlatList!D108="","",FlatList!D108)</f>
        <v/>
      </c>
      <c r="E108" s="10"/>
      <c r="F108" s="10"/>
      <c r="G108" s="11"/>
      <c r="H108" s="10"/>
      <c r="I108" s="12"/>
      <c r="J108" s="11"/>
    </row>
    <row r="109" spans="2:10" x14ac:dyDescent="0.25">
      <c r="B109" s="17" t="str">
        <f>IF(FlatList!B109="","",FlatList!B109)</f>
        <v/>
      </c>
      <c r="C109" s="17" t="str">
        <f>IF(FlatList!C109="","",FlatList!C109)</f>
        <v/>
      </c>
      <c r="D109" s="17" t="str">
        <f>IF(FlatList!D109="","",FlatList!D109)</f>
        <v/>
      </c>
      <c r="E109" s="10"/>
      <c r="F109" s="10"/>
      <c r="G109" s="11"/>
      <c r="H109" s="10"/>
      <c r="I109" s="12"/>
      <c r="J109" s="11"/>
    </row>
    <row r="110" spans="2:10" x14ac:dyDescent="0.25">
      <c r="B110" s="17" t="str">
        <f>IF(FlatList!B110="","",FlatList!B110)</f>
        <v/>
      </c>
      <c r="C110" s="17" t="str">
        <f>IF(FlatList!C110="","",FlatList!C110)</f>
        <v/>
      </c>
      <c r="D110" s="17" t="str">
        <f>IF(FlatList!D110="","",FlatList!D110)</f>
        <v/>
      </c>
      <c r="E110" s="10"/>
      <c r="F110" s="10"/>
      <c r="G110" s="11"/>
      <c r="H110" s="10"/>
      <c r="I110" s="12"/>
      <c r="J110" s="11"/>
    </row>
    <row r="111" spans="2:10" x14ac:dyDescent="0.25">
      <c r="B111" s="17" t="str">
        <f>IF(FlatList!B111="","",FlatList!B111)</f>
        <v/>
      </c>
      <c r="C111" s="17" t="str">
        <f>IF(FlatList!C111="","",FlatList!C111)</f>
        <v/>
      </c>
      <c r="D111" s="17" t="str">
        <f>IF(FlatList!D111="","",FlatList!D111)</f>
        <v/>
      </c>
      <c r="E111" s="10"/>
      <c r="F111" s="10"/>
      <c r="G111" s="11"/>
      <c r="H111" s="10"/>
      <c r="I111" s="12"/>
      <c r="J111" s="11"/>
    </row>
    <row r="112" spans="2:10" x14ac:dyDescent="0.25">
      <c r="B112" s="17" t="str">
        <f>IF(FlatList!B112="","",FlatList!B112)</f>
        <v/>
      </c>
      <c r="C112" s="17" t="str">
        <f>IF(FlatList!C112="","",FlatList!C112)</f>
        <v/>
      </c>
      <c r="D112" s="17" t="str">
        <f>IF(FlatList!D112="","",FlatList!D112)</f>
        <v/>
      </c>
      <c r="E112" s="10"/>
      <c r="F112" s="10"/>
      <c r="G112" s="11"/>
      <c r="H112" s="10"/>
      <c r="I112" s="12"/>
      <c r="J112" s="11"/>
    </row>
    <row r="113" spans="2:10" x14ac:dyDescent="0.25">
      <c r="B113" s="17" t="str">
        <f>IF(FlatList!B113="","",FlatList!B113)</f>
        <v/>
      </c>
      <c r="C113" s="17" t="str">
        <f>IF(FlatList!C113="","",FlatList!C113)</f>
        <v/>
      </c>
      <c r="D113" s="17" t="str">
        <f>IF(FlatList!D113="","",FlatList!D113)</f>
        <v/>
      </c>
      <c r="E113" s="10"/>
      <c r="F113" s="10"/>
      <c r="G113" s="11"/>
      <c r="H113" s="10"/>
      <c r="I113" s="12"/>
      <c r="J113" s="11"/>
    </row>
    <row r="114" spans="2:10" x14ac:dyDescent="0.25">
      <c r="B114" s="17" t="str">
        <f>IF(FlatList!B114="","",FlatList!B114)</f>
        <v/>
      </c>
      <c r="C114" s="17" t="str">
        <f>IF(FlatList!C114="","",FlatList!C114)</f>
        <v/>
      </c>
      <c r="D114" s="17" t="str">
        <f>IF(FlatList!D114="","",FlatList!D114)</f>
        <v/>
      </c>
      <c r="E114" s="10"/>
      <c r="F114" s="10"/>
      <c r="G114" s="11"/>
      <c r="H114" s="10"/>
      <c r="I114" s="12"/>
      <c r="J114" s="11"/>
    </row>
    <row r="115" spans="2:10" x14ac:dyDescent="0.25">
      <c r="B115" s="17" t="str">
        <f>IF(FlatList!B115="","",FlatList!B115)</f>
        <v/>
      </c>
      <c r="C115" s="17" t="str">
        <f>IF(FlatList!C115="","",FlatList!C115)</f>
        <v/>
      </c>
      <c r="D115" s="17" t="str">
        <f>IF(FlatList!D115="","",FlatList!D115)</f>
        <v/>
      </c>
      <c r="E115" s="10"/>
      <c r="F115" s="10"/>
      <c r="G115" s="11"/>
      <c r="H115" s="10"/>
      <c r="I115" s="12"/>
      <c r="J115" s="11"/>
    </row>
    <row r="116" spans="2:10" x14ac:dyDescent="0.25">
      <c r="B116" s="17" t="str">
        <f>IF(FlatList!B116="","",FlatList!B116)</f>
        <v/>
      </c>
      <c r="C116" s="17" t="str">
        <f>IF(FlatList!C116="","",FlatList!C116)</f>
        <v/>
      </c>
      <c r="D116" s="17" t="str">
        <f>IF(FlatList!D116="","",FlatList!D116)</f>
        <v/>
      </c>
      <c r="E116" s="10"/>
      <c r="F116" s="10"/>
      <c r="G116" s="11"/>
      <c r="H116" s="10"/>
      <c r="I116" s="12"/>
      <c r="J116" s="11"/>
    </row>
    <row r="117" spans="2:10" x14ac:dyDescent="0.25">
      <c r="B117" s="17" t="str">
        <f>IF(FlatList!B117="","",FlatList!B117)</f>
        <v/>
      </c>
      <c r="C117" s="17" t="str">
        <f>IF(FlatList!C117="","",FlatList!C117)</f>
        <v/>
      </c>
      <c r="D117" s="17" t="str">
        <f>IF(FlatList!D117="","",FlatList!D117)</f>
        <v/>
      </c>
      <c r="E117" s="10"/>
      <c r="F117" s="10"/>
      <c r="G117" s="11"/>
      <c r="H117" s="10"/>
      <c r="I117" s="12"/>
      <c r="J117" s="11"/>
    </row>
    <row r="118" spans="2:10" x14ac:dyDescent="0.25">
      <c r="B118" s="17" t="str">
        <f>IF(FlatList!B118="","",FlatList!B118)</f>
        <v/>
      </c>
      <c r="C118" s="17" t="str">
        <f>IF(FlatList!C118="","",FlatList!C118)</f>
        <v/>
      </c>
      <c r="D118" s="17" t="str">
        <f>IF(FlatList!D118="","",FlatList!D118)</f>
        <v/>
      </c>
      <c r="E118" s="10"/>
      <c r="F118" s="10"/>
      <c r="G118" s="11"/>
      <c r="H118" s="10"/>
      <c r="I118" s="12"/>
      <c r="J118" s="11"/>
    </row>
    <row r="119" spans="2:10" x14ac:dyDescent="0.25">
      <c r="B119" s="17" t="str">
        <f>IF(FlatList!B119="","",FlatList!B119)</f>
        <v/>
      </c>
      <c r="C119" s="17" t="str">
        <f>IF(FlatList!C119="","",FlatList!C119)</f>
        <v/>
      </c>
      <c r="D119" s="17" t="str">
        <f>IF(FlatList!D119="","",FlatList!D119)</f>
        <v/>
      </c>
      <c r="E119" s="10"/>
      <c r="F119" s="10"/>
      <c r="G119" s="11"/>
      <c r="H119" s="10"/>
      <c r="I119" s="12"/>
      <c r="J119" s="11"/>
    </row>
    <row r="120" spans="2:10" x14ac:dyDescent="0.25">
      <c r="B120" s="17" t="str">
        <f>IF(FlatList!B120="","",FlatList!B120)</f>
        <v/>
      </c>
      <c r="C120" s="17" t="str">
        <f>IF(FlatList!C120="","",FlatList!C120)</f>
        <v/>
      </c>
      <c r="D120" s="17" t="str">
        <f>IF(FlatList!D120="","",FlatList!D120)</f>
        <v/>
      </c>
      <c r="E120" s="10"/>
      <c r="F120" s="10"/>
      <c r="G120" s="11"/>
      <c r="H120" s="10"/>
      <c r="I120" s="12"/>
      <c r="J120" s="11"/>
    </row>
    <row r="121" spans="2:10" x14ac:dyDescent="0.25">
      <c r="B121" s="17" t="str">
        <f>IF(FlatList!B121="","",FlatList!B121)</f>
        <v/>
      </c>
      <c r="C121" s="17" t="str">
        <f>IF(FlatList!C121="","",FlatList!C121)</f>
        <v/>
      </c>
      <c r="D121" s="17" t="str">
        <f>IF(FlatList!D121="","",FlatList!D121)</f>
        <v/>
      </c>
      <c r="E121" s="10"/>
      <c r="F121" s="10"/>
      <c r="G121" s="11"/>
      <c r="H121" s="10"/>
      <c r="I121" s="12"/>
      <c r="J121" s="11"/>
    </row>
    <row r="122" spans="2:10" x14ac:dyDescent="0.25">
      <c r="B122" s="17" t="str">
        <f>IF(FlatList!B122="","",FlatList!B122)</f>
        <v/>
      </c>
      <c r="C122" s="17" t="str">
        <f>IF(FlatList!C122="","",FlatList!C122)</f>
        <v/>
      </c>
      <c r="D122" s="17" t="str">
        <f>IF(FlatList!D122="","",FlatList!D122)</f>
        <v/>
      </c>
      <c r="E122" s="10"/>
      <c r="F122" s="10"/>
      <c r="G122" s="11"/>
      <c r="H122" s="10"/>
      <c r="I122" s="12"/>
      <c r="J122" s="11"/>
    </row>
    <row r="123" spans="2:10" x14ac:dyDescent="0.25">
      <c r="B123" s="17" t="str">
        <f>IF(FlatList!B123="","",FlatList!B123)</f>
        <v/>
      </c>
      <c r="C123" s="17" t="str">
        <f>IF(FlatList!C123="","",FlatList!C123)</f>
        <v/>
      </c>
      <c r="D123" s="17" t="str">
        <f>IF(FlatList!D123="","",FlatList!D123)</f>
        <v/>
      </c>
      <c r="E123" s="10"/>
      <c r="F123" s="10"/>
      <c r="G123" s="11"/>
      <c r="H123" s="10"/>
      <c r="I123" s="12"/>
      <c r="J123" s="11"/>
    </row>
    <row r="124" spans="2:10" x14ac:dyDescent="0.25">
      <c r="B124" s="17" t="str">
        <f>IF(FlatList!B124="","",FlatList!B124)</f>
        <v/>
      </c>
      <c r="C124" s="17" t="str">
        <f>IF(FlatList!C124="","",FlatList!C124)</f>
        <v/>
      </c>
      <c r="D124" s="17" t="str">
        <f>IF(FlatList!D124="","",FlatList!D124)</f>
        <v/>
      </c>
      <c r="E124" s="10"/>
      <c r="F124" s="10"/>
      <c r="G124" s="11"/>
      <c r="H124" s="10"/>
      <c r="I124" s="12"/>
      <c r="J124" s="11"/>
    </row>
    <row r="125" spans="2:10" x14ac:dyDescent="0.25">
      <c r="B125" s="17" t="str">
        <f>IF(FlatList!B125="","",FlatList!B125)</f>
        <v/>
      </c>
      <c r="C125" s="17" t="str">
        <f>IF(FlatList!C125="","",FlatList!C125)</f>
        <v/>
      </c>
      <c r="D125" s="17" t="str">
        <f>IF(FlatList!D125="","",FlatList!D125)</f>
        <v/>
      </c>
      <c r="E125" s="10"/>
      <c r="F125" s="10"/>
      <c r="G125" s="11"/>
      <c r="H125" s="10"/>
      <c r="I125" s="12"/>
      <c r="J125" s="11"/>
    </row>
    <row r="126" spans="2:10" x14ac:dyDescent="0.25">
      <c r="B126" s="17" t="str">
        <f>IF(FlatList!B126="","",FlatList!B126)</f>
        <v/>
      </c>
      <c r="C126" s="17" t="str">
        <f>IF(FlatList!C126="","",FlatList!C126)</f>
        <v/>
      </c>
      <c r="D126" s="17" t="str">
        <f>IF(FlatList!D126="","",FlatList!D126)</f>
        <v/>
      </c>
      <c r="E126" s="10"/>
      <c r="F126" s="10"/>
      <c r="G126" s="11"/>
      <c r="H126" s="10"/>
      <c r="I126" s="12"/>
      <c r="J126" s="11"/>
    </row>
    <row r="127" spans="2:10" x14ac:dyDescent="0.25">
      <c r="B127" s="17" t="str">
        <f>IF(FlatList!B127="","",FlatList!B127)</f>
        <v/>
      </c>
      <c r="C127" s="17" t="str">
        <f>IF(FlatList!C127="","",FlatList!C127)</f>
        <v/>
      </c>
      <c r="D127" s="17" t="str">
        <f>IF(FlatList!D127="","",FlatList!D127)</f>
        <v/>
      </c>
      <c r="E127" s="10"/>
      <c r="F127" s="10"/>
      <c r="G127" s="11"/>
      <c r="H127" s="10"/>
      <c r="I127" s="12"/>
      <c r="J127" s="11"/>
    </row>
    <row r="128" spans="2:10" x14ac:dyDescent="0.25">
      <c r="B128" s="17" t="str">
        <f>IF(FlatList!B128="","",FlatList!B128)</f>
        <v/>
      </c>
      <c r="C128" s="17" t="str">
        <f>IF(FlatList!C128="","",FlatList!C128)</f>
        <v/>
      </c>
      <c r="D128" s="17" t="str">
        <f>IF(FlatList!D128="","",FlatList!D128)</f>
        <v/>
      </c>
      <c r="E128" s="10"/>
      <c r="F128" s="10"/>
      <c r="G128" s="11"/>
      <c r="H128" s="10"/>
      <c r="I128" s="12"/>
      <c r="J128" s="11"/>
    </row>
    <row r="129" spans="2:10" x14ac:dyDescent="0.25">
      <c r="B129" s="17" t="str">
        <f>IF(FlatList!B129="","",FlatList!B129)</f>
        <v/>
      </c>
      <c r="C129" s="17" t="str">
        <f>IF(FlatList!C129="","",FlatList!C129)</f>
        <v/>
      </c>
      <c r="D129" s="17" t="str">
        <f>IF(FlatList!D129="","",FlatList!D129)</f>
        <v/>
      </c>
      <c r="E129" s="10"/>
      <c r="F129" s="10"/>
      <c r="G129" s="11"/>
      <c r="H129" s="10"/>
      <c r="I129" s="12"/>
      <c r="J129" s="11"/>
    </row>
    <row r="130" spans="2:10" x14ac:dyDescent="0.25">
      <c r="B130" s="17" t="str">
        <f>IF(FlatList!B130="","",FlatList!B130)</f>
        <v/>
      </c>
      <c r="C130" s="17" t="str">
        <f>IF(FlatList!C130="","",FlatList!C130)</f>
        <v/>
      </c>
      <c r="D130" s="17" t="str">
        <f>IF(FlatList!D130="","",FlatList!D130)</f>
        <v/>
      </c>
      <c r="E130" s="10"/>
      <c r="F130" s="10"/>
      <c r="G130" s="11"/>
      <c r="H130" s="10"/>
      <c r="I130" s="12"/>
      <c r="J130" s="11"/>
    </row>
    <row r="131" spans="2:10" x14ac:dyDescent="0.25">
      <c r="B131" s="17" t="str">
        <f>IF(FlatList!B131="","",FlatList!B131)</f>
        <v/>
      </c>
      <c r="C131" s="17" t="str">
        <f>IF(FlatList!C131="","",FlatList!C131)</f>
        <v/>
      </c>
      <c r="D131" s="17" t="str">
        <f>IF(FlatList!D131="","",FlatList!D131)</f>
        <v/>
      </c>
      <c r="E131" s="10"/>
      <c r="F131" s="10"/>
      <c r="G131" s="11"/>
      <c r="H131" s="10"/>
      <c r="I131" s="12"/>
      <c r="J131" s="11"/>
    </row>
    <row r="132" spans="2:10" x14ac:dyDescent="0.25">
      <c r="B132" s="17" t="str">
        <f>IF(FlatList!B132="","",FlatList!B132)</f>
        <v/>
      </c>
      <c r="C132" s="17" t="str">
        <f>IF(FlatList!C132="","",FlatList!C132)</f>
        <v/>
      </c>
      <c r="D132" s="17" t="str">
        <f>IF(FlatList!D132="","",FlatList!D132)</f>
        <v/>
      </c>
      <c r="E132" s="10"/>
      <c r="F132" s="10"/>
      <c r="G132" s="11"/>
      <c r="H132" s="10"/>
      <c r="I132" s="12"/>
      <c r="J132" s="11"/>
    </row>
    <row r="133" spans="2:10" x14ac:dyDescent="0.25">
      <c r="B133" s="17" t="str">
        <f>IF(FlatList!B133="","",FlatList!B133)</f>
        <v/>
      </c>
      <c r="C133" s="17" t="str">
        <f>IF(FlatList!C133="","",FlatList!C133)</f>
        <v/>
      </c>
      <c r="D133" s="17" t="str">
        <f>IF(FlatList!D133="","",FlatList!D133)</f>
        <v/>
      </c>
      <c r="E133" s="10"/>
      <c r="F133" s="10"/>
      <c r="G133" s="11"/>
      <c r="H133" s="10"/>
      <c r="I133" s="12"/>
      <c r="J133" s="11"/>
    </row>
    <row r="134" spans="2:10" x14ac:dyDescent="0.25">
      <c r="B134" s="17" t="str">
        <f>IF(FlatList!B134="","",FlatList!B134)</f>
        <v/>
      </c>
      <c r="C134" s="17" t="str">
        <f>IF(FlatList!C134="","",FlatList!C134)</f>
        <v/>
      </c>
      <c r="D134" s="17" t="str">
        <f>IF(FlatList!D134="","",FlatList!D134)</f>
        <v/>
      </c>
      <c r="E134" s="10"/>
      <c r="F134" s="10"/>
      <c r="G134" s="11"/>
      <c r="H134" s="10"/>
      <c r="I134" s="12"/>
      <c r="J134" s="11"/>
    </row>
    <row r="135" spans="2:10" x14ac:dyDescent="0.25">
      <c r="B135" s="17" t="str">
        <f>IF(FlatList!B135="","",FlatList!B135)</f>
        <v/>
      </c>
      <c r="C135" s="17" t="str">
        <f>IF(FlatList!C135="","",FlatList!C135)</f>
        <v/>
      </c>
      <c r="D135" s="17" t="str">
        <f>IF(FlatList!D135="","",FlatList!D135)</f>
        <v/>
      </c>
      <c r="E135" s="10"/>
      <c r="F135" s="10"/>
      <c r="G135" s="11"/>
      <c r="H135" s="10"/>
      <c r="I135" s="12"/>
      <c r="J135" s="11"/>
    </row>
    <row r="136" spans="2:10" x14ac:dyDescent="0.25">
      <c r="B136" s="17" t="str">
        <f>IF(FlatList!B136="","",FlatList!B136)</f>
        <v/>
      </c>
      <c r="C136" s="17" t="str">
        <f>IF(FlatList!C136="","",FlatList!C136)</f>
        <v/>
      </c>
      <c r="D136" s="17" t="str">
        <f>IF(FlatList!D136="","",FlatList!D136)</f>
        <v/>
      </c>
      <c r="E136" s="10"/>
      <c r="F136" s="10"/>
      <c r="G136" s="11"/>
      <c r="H136" s="10"/>
      <c r="I136" s="12"/>
      <c r="J136" s="11"/>
    </row>
    <row r="137" spans="2:10" x14ac:dyDescent="0.25">
      <c r="B137" s="17" t="str">
        <f>IF(FlatList!B137="","",FlatList!B137)</f>
        <v/>
      </c>
      <c r="C137" s="17" t="str">
        <f>IF(FlatList!C137="","",FlatList!C137)</f>
        <v/>
      </c>
      <c r="D137" s="17" t="str">
        <f>IF(FlatList!D137="","",FlatList!D137)</f>
        <v/>
      </c>
      <c r="E137" s="10"/>
      <c r="F137" s="10"/>
      <c r="G137" s="11"/>
      <c r="H137" s="10"/>
      <c r="I137" s="12"/>
      <c r="J137" s="11"/>
    </row>
    <row r="138" spans="2:10" x14ac:dyDescent="0.25">
      <c r="B138" s="17" t="str">
        <f>IF(FlatList!B138="","",FlatList!B138)</f>
        <v/>
      </c>
      <c r="C138" s="17" t="str">
        <f>IF(FlatList!C138="","",FlatList!C138)</f>
        <v/>
      </c>
      <c r="D138" s="17" t="str">
        <f>IF(FlatList!D138="","",FlatList!D138)</f>
        <v/>
      </c>
      <c r="E138" s="10"/>
      <c r="F138" s="10"/>
      <c r="G138" s="11"/>
      <c r="H138" s="10"/>
      <c r="I138" s="12"/>
      <c r="J138" s="11"/>
    </row>
    <row r="139" spans="2:10" x14ac:dyDescent="0.25">
      <c r="B139" s="17" t="str">
        <f>IF(FlatList!B139="","",FlatList!B139)</f>
        <v/>
      </c>
      <c r="C139" s="17" t="str">
        <f>IF(FlatList!C139="","",FlatList!C139)</f>
        <v/>
      </c>
      <c r="D139" s="17" t="str">
        <f>IF(FlatList!D139="","",FlatList!D139)</f>
        <v/>
      </c>
      <c r="E139" s="10"/>
      <c r="F139" s="10"/>
      <c r="G139" s="11"/>
      <c r="H139" s="10"/>
      <c r="I139" s="12"/>
      <c r="J139" s="11"/>
    </row>
    <row r="140" spans="2:10" x14ac:dyDescent="0.25">
      <c r="B140" s="17" t="str">
        <f>IF(FlatList!B140="","",FlatList!B140)</f>
        <v/>
      </c>
      <c r="C140" s="17" t="str">
        <f>IF(FlatList!C140="","",FlatList!C140)</f>
        <v/>
      </c>
      <c r="D140" s="17" t="str">
        <f>IF(FlatList!D140="","",FlatList!D140)</f>
        <v/>
      </c>
      <c r="E140" s="10"/>
      <c r="F140" s="10"/>
      <c r="G140" s="11"/>
      <c r="H140" s="10"/>
      <c r="I140" s="12"/>
      <c r="J140" s="11"/>
    </row>
    <row r="141" spans="2:10" x14ac:dyDescent="0.25">
      <c r="B141" s="17" t="str">
        <f>IF(FlatList!B141="","",FlatList!B141)</f>
        <v/>
      </c>
      <c r="C141" s="17" t="str">
        <f>IF(FlatList!C141="","",FlatList!C141)</f>
        <v/>
      </c>
      <c r="D141" s="17" t="str">
        <f>IF(FlatList!D141="","",FlatList!D141)</f>
        <v/>
      </c>
      <c r="E141" s="10"/>
      <c r="F141" s="10"/>
      <c r="G141" s="11"/>
      <c r="H141" s="10"/>
      <c r="I141" s="12"/>
      <c r="J141" s="11"/>
    </row>
    <row r="142" spans="2:10" x14ac:dyDescent="0.25">
      <c r="B142" s="17" t="str">
        <f>IF(FlatList!B142="","",FlatList!B142)</f>
        <v/>
      </c>
      <c r="C142" s="17" t="str">
        <f>IF(FlatList!C142="","",FlatList!C142)</f>
        <v/>
      </c>
      <c r="D142" s="17" t="str">
        <f>IF(FlatList!D142="","",FlatList!D142)</f>
        <v/>
      </c>
      <c r="E142" s="10"/>
      <c r="F142" s="10"/>
      <c r="G142" s="11"/>
      <c r="H142" s="10"/>
      <c r="I142" s="12"/>
      <c r="J142" s="11"/>
    </row>
    <row r="143" spans="2:10" x14ac:dyDescent="0.25">
      <c r="B143" s="17" t="str">
        <f>IF(FlatList!B143="","",FlatList!B143)</f>
        <v/>
      </c>
      <c r="C143" s="17" t="str">
        <f>IF(FlatList!C143="","",FlatList!C143)</f>
        <v/>
      </c>
      <c r="D143" s="17" t="str">
        <f>IF(FlatList!D143="","",FlatList!D143)</f>
        <v/>
      </c>
      <c r="E143" s="10"/>
      <c r="F143" s="10"/>
      <c r="G143" s="11"/>
      <c r="H143" s="10"/>
      <c r="I143" s="12"/>
      <c r="J143" s="11"/>
    </row>
    <row r="144" spans="2:10" x14ac:dyDescent="0.25">
      <c r="B144" s="17" t="str">
        <f>IF(FlatList!B144="","",FlatList!B144)</f>
        <v/>
      </c>
      <c r="C144" s="17" t="str">
        <f>IF(FlatList!C144="","",FlatList!C144)</f>
        <v/>
      </c>
      <c r="D144" s="17" t="str">
        <f>IF(FlatList!D144="","",FlatList!D144)</f>
        <v/>
      </c>
      <c r="E144" s="10"/>
      <c r="F144" s="10"/>
      <c r="G144" s="11"/>
      <c r="H144" s="10"/>
      <c r="I144" s="12"/>
      <c r="J144" s="11"/>
    </row>
    <row r="145" spans="2:10" x14ac:dyDescent="0.25">
      <c r="B145" s="17" t="str">
        <f>IF(FlatList!B145="","",FlatList!B145)</f>
        <v/>
      </c>
      <c r="C145" s="17" t="str">
        <f>IF(FlatList!C145="","",FlatList!C145)</f>
        <v/>
      </c>
      <c r="D145" s="17" t="str">
        <f>IF(FlatList!D145="","",FlatList!D145)</f>
        <v/>
      </c>
      <c r="E145" s="10"/>
      <c r="F145" s="10"/>
      <c r="G145" s="11"/>
      <c r="H145" s="10"/>
      <c r="I145" s="12"/>
      <c r="J145" s="11"/>
    </row>
    <row r="146" spans="2:10" x14ac:dyDescent="0.25">
      <c r="B146" s="17" t="str">
        <f>IF(FlatList!B146="","",FlatList!B146)</f>
        <v/>
      </c>
      <c r="C146" s="17" t="str">
        <f>IF(FlatList!C146="","",FlatList!C146)</f>
        <v/>
      </c>
      <c r="D146" s="17" t="str">
        <f>IF(FlatList!D146="","",FlatList!D146)</f>
        <v/>
      </c>
      <c r="E146" s="10"/>
      <c r="F146" s="10"/>
      <c r="G146" s="11"/>
      <c r="H146" s="10"/>
      <c r="I146" s="12"/>
      <c r="J146" s="11"/>
    </row>
    <row r="147" spans="2:10" x14ac:dyDescent="0.25">
      <c r="B147" s="17" t="str">
        <f>IF(FlatList!B147="","",FlatList!B147)</f>
        <v/>
      </c>
      <c r="C147" s="17" t="str">
        <f>IF(FlatList!C147="","",FlatList!C147)</f>
        <v/>
      </c>
      <c r="D147" s="17" t="str">
        <f>IF(FlatList!D147="","",FlatList!D147)</f>
        <v/>
      </c>
      <c r="E147" s="10"/>
      <c r="F147" s="10"/>
      <c r="G147" s="11"/>
      <c r="H147" s="10"/>
      <c r="I147" s="12"/>
      <c r="J147" s="11"/>
    </row>
    <row r="148" spans="2:10" x14ac:dyDescent="0.25">
      <c r="B148" s="17" t="str">
        <f>IF(FlatList!B148="","",FlatList!B148)</f>
        <v/>
      </c>
      <c r="C148" s="17" t="str">
        <f>IF(FlatList!C148="","",FlatList!C148)</f>
        <v/>
      </c>
      <c r="D148" s="17" t="str">
        <f>IF(FlatList!D148="","",FlatList!D148)</f>
        <v/>
      </c>
      <c r="E148" s="10"/>
      <c r="F148" s="10"/>
      <c r="G148" s="11"/>
      <c r="H148" s="10"/>
      <c r="I148" s="12"/>
      <c r="J148" s="11"/>
    </row>
    <row r="149" spans="2:10" x14ac:dyDescent="0.25">
      <c r="B149" s="17" t="str">
        <f>IF(FlatList!B149="","",FlatList!B149)</f>
        <v/>
      </c>
      <c r="C149" s="17" t="str">
        <f>IF(FlatList!C149="","",FlatList!C149)</f>
        <v/>
      </c>
      <c r="D149" s="17" t="str">
        <f>IF(FlatList!D149="","",FlatList!D149)</f>
        <v/>
      </c>
      <c r="E149" s="10"/>
      <c r="F149" s="10"/>
      <c r="G149" s="11"/>
      <c r="H149" s="10"/>
      <c r="I149" s="12"/>
      <c r="J149" s="11"/>
    </row>
    <row r="150" spans="2:10" x14ac:dyDescent="0.25">
      <c r="B150" s="17" t="str">
        <f>IF(FlatList!B150="","",FlatList!B150)</f>
        <v/>
      </c>
      <c r="C150" s="17" t="str">
        <f>IF(FlatList!C150="","",FlatList!C150)</f>
        <v/>
      </c>
      <c r="D150" s="17" t="str">
        <f>IF(FlatList!D150="","",FlatList!D150)</f>
        <v/>
      </c>
      <c r="E150" s="10"/>
      <c r="F150" s="10"/>
      <c r="G150" s="11"/>
      <c r="H150" s="10"/>
      <c r="I150" s="12"/>
      <c r="J150" s="11"/>
    </row>
    <row r="151" spans="2:10" x14ac:dyDescent="0.25">
      <c r="B151" s="17" t="str">
        <f>IF(FlatList!B151="","",FlatList!B151)</f>
        <v/>
      </c>
      <c r="C151" s="17" t="str">
        <f>IF(FlatList!C151="","",FlatList!C151)</f>
        <v/>
      </c>
      <c r="D151" s="17" t="str">
        <f>IF(FlatList!D151="","",FlatList!D151)</f>
        <v/>
      </c>
      <c r="E151" s="10"/>
      <c r="F151" s="10"/>
      <c r="G151" s="11"/>
      <c r="H151" s="10"/>
      <c r="I151" s="12"/>
      <c r="J151" s="11"/>
    </row>
    <row r="152" spans="2:10" x14ac:dyDescent="0.25">
      <c r="B152" s="17" t="str">
        <f>IF(FlatList!B152="","",FlatList!B152)</f>
        <v/>
      </c>
      <c r="C152" s="17" t="str">
        <f>IF(FlatList!C152="","",FlatList!C152)</f>
        <v/>
      </c>
      <c r="D152" s="17" t="str">
        <f>IF(FlatList!D152="","",FlatList!D152)</f>
        <v/>
      </c>
      <c r="E152" s="10"/>
      <c r="F152" s="10"/>
      <c r="G152" s="11"/>
      <c r="H152" s="10"/>
      <c r="I152" s="12"/>
      <c r="J152" s="11"/>
    </row>
    <row r="153" spans="2:10" x14ac:dyDescent="0.25">
      <c r="B153" s="17" t="str">
        <f>IF(FlatList!B153="","",FlatList!B153)</f>
        <v/>
      </c>
      <c r="C153" s="17" t="str">
        <f>IF(FlatList!C153="","",FlatList!C153)</f>
        <v/>
      </c>
      <c r="D153" s="17" t="str">
        <f>IF(FlatList!D153="","",FlatList!D153)</f>
        <v/>
      </c>
      <c r="E153" s="10"/>
      <c r="F153" s="10"/>
      <c r="G153" s="11"/>
      <c r="H153" s="10"/>
      <c r="I153" s="12"/>
      <c r="J153" s="11"/>
    </row>
    <row r="154" spans="2:10" x14ac:dyDescent="0.25">
      <c r="B154" s="17" t="str">
        <f>IF(FlatList!B154="","",FlatList!B154)</f>
        <v/>
      </c>
      <c r="C154" s="17" t="str">
        <f>IF(FlatList!C154="","",FlatList!C154)</f>
        <v/>
      </c>
      <c r="D154" s="17" t="str">
        <f>IF(FlatList!D154="","",FlatList!D154)</f>
        <v/>
      </c>
      <c r="E154" s="10"/>
      <c r="F154" s="10"/>
      <c r="G154" s="11"/>
      <c r="H154" s="10"/>
      <c r="I154" s="12"/>
      <c r="J154" s="11"/>
    </row>
    <row r="155" spans="2:10" x14ac:dyDescent="0.25">
      <c r="B155" s="17" t="str">
        <f>IF(FlatList!B155="","",FlatList!B155)</f>
        <v/>
      </c>
      <c r="C155" s="17" t="str">
        <f>IF(FlatList!C155="","",FlatList!C155)</f>
        <v/>
      </c>
      <c r="D155" s="17" t="str">
        <f>IF(FlatList!D155="","",FlatList!D155)</f>
        <v/>
      </c>
      <c r="E155" s="10"/>
      <c r="F155" s="10"/>
      <c r="G155" s="11"/>
      <c r="H155" s="10"/>
      <c r="I155" s="12"/>
      <c r="J155" s="11"/>
    </row>
    <row r="156" spans="2:10" x14ac:dyDescent="0.25">
      <c r="B156" s="17" t="str">
        <f>IF(FlatList!B156="","",FlatList!B156)</f>
        <v/>
      </c>
      <c r="C156" s="17" t="str">
        <f>IF(FlatList!C156="","",FlatList!C156)</f>
        <v/>
      </c>
      <c r="D156" s="17" t="str">
        <f>IF(FlatList!D156="","",FlatList!D156)</f>
        <v/>
      </c>
      <c r="E156" s="10"/>
      <c r="F156" s="10"/>
      <c r="G156" s="11"/>
      <c r="H156" s="10"/>
      <c r="I156" s="12"/>
      <c r="J156" s="11"/>
    </row>
    <row r="157" spans="2:10" x14ac:dyDescent="0.25">
      <c r="B157" s="17" t="str">
        <f>IF(FlatList!B157="","",FlatList!B157)</f>
        <v/>
      </c>
      <c r="C157" s="17" t="str">
        <f>IF(FlatList!C157="","",FlatList!C157)</f>
        <v/>
      </c>
      <c r="D157" s="17" t="str">
        <f>IF(FlatList!D157="","",FlatList!D157)</f>
        <v/>
      </c>
      <c r="E157" s="10"/>
      <c r="F157" s="10"/>
      <c r="G157" s="11"/>
      <c r="H157" s="10"/>
      <c r="I157" s="12"/>
      <c r="J157" s="11"/>
    </row>
    <row r="158" spans="2:10" x14ac:dyDescent="0.25">
      <c r="B158" s="17" t="str">
        <f>IF(FlatList!B158="","",FlatList!B158)</f>
        <v/>
      </c>
      <c r="C158" s="17" t="str">
        <f>IF(FlatList!C158="","",FlatList!C158)</f>
        <v/>
      </c>
      <c r="D158" s="17" t="str">
        <f>IF(FlatList!D158="","",FlatList!D158)</f>
        <v/>
      </c>
      <c r="E158" s="10"/>
      <c r="F158" s="10"/>
      <c r="G158" s="11"/>
      <c r="H158" s="10"/>
      <c r="I158" s="12"/>
      <c r="J158" s="11"/>
    </row>
    <row r="159" spans="2:10" x14ac:dyDescent="0.25">
      <c r="B159" s="17" t="str">
        <f>IF(FlatList!B159="","",FlatList!B159)</f>
        <v/>
      </c>
      <c r="C159" s="17" t="str">
        <f>IF(FlatList!C159="","",FlatList!C159)</f>
        <v/>
      </c>
      <c r="D159" s="17" t="str">
        <f>IF(FlatList!D159="","",FlatList!D159)</f>
        <v/>
      </c>
      <c r="E159" s="10"/>
      <c r="F159" s="10"/>
      <c r="G159" s="11"/>
      <c r="H159" s="10"/>
      <c r="I159" s="12"/>
      <c r="J159" s="11"/>
    </row>
    <row r="160" spans="2:10" x14ac:dyDescent="0.25">
      <c r="B160" s="17" t="str">
        <f>IF(FlatList!B160="","",FlatList!B160)</f>
        <v/>
      </c>
      <c r="C160" s="17" t="str">
        <f>IF(FlatList!C160="","",FlatList!C160)</f>
        <v/>
      </c>
      <c r="D160" s="17" t="str">
        <f>IF(FlatList!D160="","",FlatList!D160)</f>
        <v/>
      </c>
      <c r="E160" s="10"/>
      <c r="F160" s="10"/>
      <c r="G160" s="11"/>
      <c r="H160" s="10"/>
      <c r="I160" s="12"/>
      <c r="J160" s="11"/>
    </row>
    <row r="161" spans="2:10" x14ac:dyDescent="0.25">
      <c r="B161" s="17" t="str">
        <f>IF(FlatList!B161="","",FlatList!B161)</f>
        <v/>
      </c>
      <c r="C161" s="17" t="str">
        <f>IF(FlatList!C161="","",FlatList!C161)</f>
        <v/>
      </c>
      <c r="D161" s="17" t="str">
        <f>IF(FlatList!D161="","",FlatList!D161)</f>
        <v/>
      </c>
      <c r="E161" s="10"/>
      <c r="F161" s="10"/>
      <c r="G161" s="11"/>
      <c r="H161" s="10"/>
      <c r="I161" s="12"/>
      <c r="J161" s="11"/>
    </row>
    <row r="162" spans="2:10" x14ac:dyDescent="0.25">
      <c r="B162" s="17" t="str">
        <f>IF(FlatList!B162="","",FlatList!B162)</f>
        <v/>
      </c>
      <c r="C162" s="17" t="str">
        <f>IF(FlatList!C162="","",FlatList!C162)</f>
        <v/>
      </c>
      <c r="D162" s="17" t="str">
        <f>IF(FlatList!D162="","",FlatList!D162)</f>
        <v/>
      </c>
      <c r="E162" s="10"/>
      <c r="F162" s="10"/>
      <c r="G162" s="11"/>
      <c r="H162" s="10"/>
      <c r="I162" s="12"/>
      <c r="J162" s="11"/>
    </row>
    <row r="163" spans="2:10" x14ac:dyDescent="0.25">
      <c r="B163" s="17" t="str">
        <f>IF(FlatList!B163="","",FlatList!B163)</f>
        <v/>
      </c>
      <c r="C163" s="17" t="str">
        <f>IF(FlatList!C163="","",FlatList!C163)</f>
        <v/>
      </c>
      <c r="D163" s="17" t="str">
        <f>IF(FlatList!D163="","",FlatList!D163)</f>
        <v/>
      </c>
      <c r="E163" s="10"/>
      <c r="F163" s="10"/>
      <c r="G163" s="11"/>
      <c r="H163" s="10"/>
      <c r="I163" s="12"/>
      <c r="J163" s="11"/>
    </row>
    <row r="164" spans="2:10" x14ac:dyDescent="0.25">
      <c r="B164" s="17" t="str">
        <f>IF(FlatList!B164="","",FlatList!B164)</f>
        <v/>
      </c>
      <c r="C164" s="17" t="str">
        <f>IF(FlatList!C164="","",FlatList!C164)</f>
        <v/>
      </c>
      <c r="D164" s="17" t="str">
        <f>IF(FlatList!D164="","",FlatList!D164)</f>
        <v/>
      </c>
      <c r="E164" s="10"/>
      <c r="F164" s="10"/>
      <c r="G164" s="11"/>
      <c r="H164" s="10"/>
      <c r="I164" s="12"/>
      <c r="J164" s="11"/>
    </row>
    <row r="165" spans="2:10" x14ac:dyDescent="0.25">
      <c r="B165" s="17" t="str">
        <f>IF(FlatList!B165="","",FlatList!B165)</f>
        <v/>
      </c>
      <c r="C165" s="17" t="str">
        <f>IF(FlatList!C165="","",FlatList!C165)</f>
        <v/>
      </c>
      <c r="D165" s="17" t="str">
        <f>IF(FlatList!D165="","",FlatList!D165)</f>
        <v/>
      </c>
      <c r="E165" s="10"/>
      <c r="F165" s="10"/>
      <c r="G165" s="11"/>
      <c r="H165" s="10"/>
      <c r="I165" s="12"/>
      <c r="J165" s="11"/>
    </row>
    <row r="166" spans="2:10" x14ac:dyDescent="0.25">
      <c r="B166" s="17" t="str">
        <f>IF(FlatList!B166="","",FlatList!B166)</f>
        <v/>
      </c>
      <c r="C166" s="17" t="str">
        <f>IF(FlatList!C166="","",FlatList!C166)</f>
        <v/>
      </c>
      <c r="D166" s="17" t="str">
        <f>IF(FlatList!D166="","",FlatList!D166)</f>
        <v/>
      </c>
      <c r="E166" s="10"/>
      <c r="F166" s="10"/>
      <c r="G166" s="11"/>
      <c r="H166" s="10"/>
      <c r="I166" s="12"/>
      <c r="J166" s="11"/>
    </row>
    <row r="167" spans="2:10" x14ac:dyDescent="0.25">
      <c r="B167" s="17" t="str">
        <f>IF(FlatList!B167="","",FlatList!B167)</f>
        <v/>
      </c>
      <c r="C167" s="17" t="str">
        <f>IF(FlatList!C167="","",FlatList!C167)</f>
        <v/>
      </c>
      <c r="D167" s="17" t="str">
        <f>IF(FlatList!D167="","",FlatList!D167)</f>
        <v/>
      </c>
      <c r="E167" s="10"/>
      <c r="F167" s="10"/>
      <c r="G167" s="11"/>
      <c r="H167" s="10"/>
      <c r="I167" s="12"/>
      <c r="J167" s="11"/>
    </row>
    <row r="168" spans="2:10" x14ac:dyDescent="0.25">
      <c r="B168" s="17" t="str">
        <f>IF(FlatList!B168="","",FlatList!B168)</f>
        <v/>
      </c>
      <c r="C168" s="17" t="str">
        <f>IF(FlatList!C168="","",FlatList!C168)</f>
        <v/>
      </c>
      <c r="D168" s="17" t="str">
        <f>IF(FlatList!D168="","",FlatList!D168)</f>
        <v/>
      </c>
      <c r="E168" s="10"/>
      <c r="F168" s="10"/>
      <c r="G168" s="11"/>
      <c r="H168" s="10"/>
      <c r="I168" s="12"/>
      <c r="J168" s="11"/>
    </row>
    <row r="169" spans="2:10" x14ac:dyDescent="0.25">
      <c r="B169" s="17" t="str">
        <f>IF(FlatList!B169="","",FlatList!B169)</f>
        <v/>
      </c>
      <c r="C169" s="17" t="str">
        <f>IF(FlatList!C169="","",FlatList!C169)</f>
        <v/>
      </c>
      <c r="D169" s="17" t="str">
        <f>IF(FlatList!D169="","",FlatList!D169)</f>
        <v/>
      </c>
      <c r="E169" s="10"/>
      <c r="F169" s="10"/>
      <c r="G169" s="11"/>
      <c r="H169" s="10"/>
      <c r="I169" s="12"/>
      <c r="J169" s="11"/>
    </row>
    <row r="170" spans="2:10" x14ac:dyDescent="0.25">
      <c r="B170" s="17" t="str">
        <f>IF(FlatList!B170="","",FlatList!B170)</f>
        <v/>
      </c>
      <c r="C170" s="17" t="str">
        <f>IF(FlatList!C170="","",FlatList!C170)</f>
        <v/>
      </c>
      <c r="D170" s="17" t="str">
        <f>IF(FlatList!D170="","",FlatList!D170)</f>
        <v/>
      </c>
      <c r="E170" s="10"/>
      <c r="F170" s="10"/>
      <c r="G170" s="11"/>
      <c r="H170" s="10"/>
      <c r="I170" s="12"/>
      <c r="J170" s="11"/>
    </row>
    <row r="171" spans="2:10" x14ac:dyDescent="0.25">
      <c r="B171" s="17" t="str">
        <f>IF(FlatList!B171="","",FlatList!B171)</f>
        <v/>
      </c>
      <c r="C171" s="17" t="str">
        <f>IF(FlatList!C171="","",FlatList!C171)</f>
        <v/>
      </c>
      <c r="D171" s="17" t="str">
        <f>IF(FlatList!D171="","",FlatList!D171)</f>
        <v/>
      </c>
      <c r="E171" s="10"/>
      <c r="F171" s="10"/>
      <c r="G171" s="11"/>
      <c r="H171" s="10"/>
      <c r="I171" s="12"/>
      <c r="J171" s="11"/>
    </row>
    <row r="172" spans="2:10" x14ac:dyDescent="0.25">
      <c r="B172" s="17" t="str">
        <f>IF(FlatList!B172="","",FlatList!B172)</f>
        <v/>
      </c>
      <c r="C172" s="17" t="str">
        <f>IF(FlatList!C172="","",FlatList!C172)</f>
        <v/>
      </c>
      <c r="D172" s="17" t="str">
        <f>IF(FlatList!D172="","",FlatList!D172)</f>
        <v/>
      </c>
      <c r="E172" s="10"/>
      <c r="F172" s="10"/>
      <c r="G172" s="11"/>
      <c r="H172" s="10"/>
      <c r="I172" s="12"/>
      <c r="J172" s="11"/>
    </row>
    <row r="173" spans="2:10" x14ac:dyDescent="0.25">
      <c r="B173" s="17" t="str">
        <f>IF(FlatList!B173="","",FlatList!B173)</f>
        <v/>
      </c>
      <c r="C173" s="17" t="str">
        <f>IF(FlatList!C173="","",FlatList!C173)</f>
        <v/>
      </c>
      <c r="D173" s="17" t="str">
        <f>IF(FlatList!D173="","",FlatList!D173)</f>
        <v/>
      </c>
      <c r="E173" s="10"/>
      <c r="F173" s="10"/>
      <c r="G173" s="11"/>
      <c r="H173" s="10"/>
      <c r="I173" s="12"/>
      <c r="J173" s="11"/>
    </row>
    <row r="174" spans="2:10" x14ac:dyDescent="0.25">
      <c r="B174" s="17" t="str">
        <f>IF(FlatList!B174="","",FlatList!B174)</f>
        <v/>
      </c>
      <c r="C174" s="17" t="str">
        <f>IF(FlatList!C174="","",FlatList!C174)</f>
        <v/>
      </c>
      <c r="D174" s="17" t="str">
        <f>IF(FlatList!D174="","",FlatList!D174)</f>
        <v/>
      </c>
      <c r="E174" s="10"/>
      <c r="F174" s="10"/>
      <c r="G174" s="11"/>
      <c r="H174" s="10"/>
      <c r="I174" s="12"/>
      <c r="J174" s="11"/>
    </row>
    <row r="175" spans="2:10" x14ac:dyDescent="0.25">
      <c r="B175" s="17" t="str">
        <f>IF(FlatList!B175="","",FlatList!B175)</f>
        <v/>
      </c>
      <c r="C175" s="17" t="str">
        <f>IF(FlatList!C175="","",FlatList!C175)</f>
        <v/>
      </c>
      <c r="D175" s="17" t="str">
        <f>IF(FlatList!D175="","",FlatList!D175)</f>
        <v/>
      </c>
      <c r="E175" s="10"/>
      <c r="F175" s="10"/>
      <c r="G175" s="11"/>
      <c r="H175" s="10"/>
      <c r="I175" s="12"/>
      <c r="J175" s="11"/>
    </row>
    <row r="176" spans="2:10" x14ac:dyDescent="0.25">
      <c r="B176" s="17" t="str">
        <f>IF(FlatList!B176="","",FlatList!B176)</f>
        <v/>
      </c>
      <c r="C176" s="17" t="str">
        <f>IF(FlatList!C176="","",FlatList!C176)</f>
        <v/>
      </c>
      <c r="D176" s="17" t="str">
        <f>IF(FlatList!D176="","",FlatList!D176)</f>
        <v/>
      </c>
      <c r="E176" s="10"/>
      <c r="F176" s="10"/>
      <c r="G176" s="11"/>
      <c r="H176" s="10"/>
      <c r="I176" s="12"/>
      <c r="J176" s="11"/>
    </row>
    <row r="177" spans="2:10" x14ac:dyDescent="0.25">
      <c r="B177" s="17" t="str">
        <f>IF(FlatList!B177="","",FlatList!B177)</f>
        <v/>
      </c>
      <c r="C177" s="17" t="str">
        <f>IF(FlatList!C177="","",FlatList!C177)</f>
        <v/>
      </c>
      <c r="D177" s="17" t="str">
        <f>IF(FlatList!D177="","",FlatList!D177)</f>
        <v/>
      </c>
      <c r="E177" s="10"/>
      <c r="F177" s="10"/>
      <c r="G177" s="11"/>
      <c r="H177" s="10"/>
      <c r="I177" s="12"/>
      <c r="J177" s="11"/>
    </row>
    <row r="178" spans="2:10" x14ac:dyDescent="0.25">
      <c r="B178" s="17" t="str">
        <f>IF(FlatList!B178="","",FlatList!B178)</f>
        <v/>
      </c>
      <c r="C178" s="17" t="str">
        <f>IF(FlatList!C178="","",FlatList!C178)</f>
        <v/>
      </c>
      <c r="D178" s="17" t="str">
        <f>IF(FlatList!D178="","",FlatList!D178)</f>
        <v/>
      </c>
      <c r="E178" s="10"/>
      <c r="F178" s="10"/>
      <c r="G178" s="11"/>
      <c r="H178" s="10"/>
      <c r="I178" s="12"/>
      <c r="J178" s="11"/>
    </row>
    <row r="179" spans="2:10" x14ac:dyDescent="0.25">
      <c r="B179" s="17" t="str">
        <f>IF(FlatList!B179="","",FlatList!B179)</f>
        <v/>
      </c>
      <c r="C179" s="17" t="str">
        <f>IF(FlatList!C179="","",FlatList!C179)</f>
        <v/>
      </c>
      <c r="D179" s="17" t="str">
        <f>IF(FlatList!D179="","",FlatList!D179)</f>
        <v/>
      </c>
      <c r="E179" s="10"/>
      <c r="F179" s="10"/>
      <c r="G179" s="11"/>
      <c r="H179" s="10"/>
      <c r="I179" s="12"/>
      <c r="J179" s="11"/>
    </row>
    <row r="180" spans="2:10" x14ac:dyDescent="0.25">
      <c r="B180" s="17" t="str">
        <f>IF(FlatList!B180="","",FlatList!B180)</f>
        <v/>
      </c>
      <c r="C180" s="17" t="str">
        <f>IF(FlatList!C180="","",FlatList!C180)</f>
        <v/>
      </c>
      <c r="D180" s="17" t="str">
        <f>IF(FlatList!D180="","",FlatList!D180)</f>
        <v/>
      </c>
      <c r="E180" s="10"/>
      <c r="F180" s="10"/>
      <c r="G180" s="11"/>
      <c r="H180" s="10"/>
      <c r="I180" s="12"/>
      <c r="J180" s="11"/>
    </row>
    <row r="181" spans="2:10" x14ac:dyDescent="0.25">
      <c r="B181" s="17" t="str">
        <f>IF(FlatList!B181="","",FlatList!B181)</f>
        <v/>
      </c>
      <c r="C181" s="17" t="str">
        <f>IF(FlatList!C181="","",FlatList!C181)</f>
        <v/>
      </c>
      <c r="D181" s="17" t="str">
        <f>IF(FlatList!D181="","",FlatList!D181)</f>
        <v/>
      </c>
      <c r="E181" s="10"/>
      <c r="F181" s="10"/>
      <c r="G181" s="11"/>
      <c r="H181" s="10"/>
      <c r="I181" s="12"/>
      <c r="J181" s="11"/>
    </row>
    <row r="182" spans="2:10" x14ac:dyDescent="0.25">
      <c r="B182" s="17" t="str">
        <f>IF(FlatList!B182="","",FlatList!B182)</f>
        <v/>
      </c>
      <c r="C182" s="17" t="str">
        <f>IF(FlatList!C182="","",FlatList!C182)</f>
        <v/>
      </c>
      <c r="D182" s="17" t="str">
        <f>IF(FlatList!D182="","",FlatList!D182)</f>
        <v/>
      </c>
      <c r="E182" s="10"/>
      <c r="F182" s="10"/>
      <c r="G182" s="11"/>
      <c r="H182" s="10"/>
      <c r="I182" s="12"/>
      <c r="J182" s="11"/>
    </row>
    <row r="183" spans="2:10" x14ac:dyDescent="0.25">
      <c r="B183" s="17" t="str">
        <f>IF(FlatList!B183="","",FlatList!B183)</f>
        <v/>
      </c>
      <c r="C183" s="17" t="str">
        <f>IF(FlatList!C183="","",FlatList!C183)</f>
        <v/>
      </c>
      <c r="D183" s="17" t="str">
        <f>IF(FlatList!D183="","",FlatList!D183)</f>
        <v/>
      </c>
      <c r="E183" s="10"/>
      <c r="F183" s="10"/>
      <c r="G183" s="11"/>
      <c r="H183" s="10"/>
      <c r="I183" s="12"/>
      <c r="J183" s="11"/>
    </row>
    <row r="184" spans="2:10" x14ac:dyDescent="0.25">
      <c r="B184" s="17" t="str">
        <f>IF(FlatList!B184="","",FlatList!B184)</f>
        <v/>
      </c>
      <c r="C184" s="17" t="str">
        <f>IF(FlatList!C184="","",FlatList!C184)</f>
        <v/>
      </c>
      <c r="D184" s="17" t="str">
        <f>IF(FlatList!D184="","",FlatList!D184)</f>
        <v/>
      </c>
      <c r="E184" s="10"/>
      <c r="F184" s="10"/>
      <c r="G184" s="11"/>
      <c r="H184" s="10"/>
      <c r="I184" s="12"/>
      <c r="J184" s="11"/>
    </row>
    <row r="185" spans="2:10" x14ac:dyDescent="0.25">
      <c r="B185" s="17" t="str">
        <f>IF(FlatList!B185="","",FlatList!B185)</f>
        <v/>
      </c>
      <c r="C185" s="17" t="str">
        <f>IF(FlatList!C185="","",FlatList!C185)</f>
        <v/>
      </c>
      <c r="D185" s="17" t="str">
        <f>IF(FlatList!D185="","",FlatList!D185)</f>
        <v/>
      </c>
      <c r="E185" s="10"/>
      <c r="F185" s="10"/>
      <c r="G185" s="11"/>
      <c r="H185" s="10"/>
      <c r="I185" s="12"/>
      <c r="J185" s="11"/>
    </row>
    <row r="186" spans="2:10" x14ac:dyDescent="0.25">
      <c r="B186" s="17" t="str">
        <f>IF(FlatList!B186="","",FlatList!B186)</f>
        <v/>
      </c>
      <c r="C186" s="17" t="str">
        <f>IF(FlatList!C186="","",FlatList!C186)</f>
        <v/>
      </c>
      <c r="D186" s="17" t="str">
        <f>IF(FlatList!D186="","",FlatList!D186)</f>
        <v/>
      </c>
      <c r="E186" s="10"/>
      <c r="F186" s="10"/>
      <c r="G186" s="11"/>
      <c r="H186" s="10"/>
      <c r="I186" s="12"/>
      <c r="J186" s="11"/>
    </row>
    <row r="187" spans="2:10" x14ac:dyDescent="0.25">
      <c r="B187" s="17" t="str">
        <f>IF(FlatList!B187="","",FlatList!B187)</f>
        <v/>
      </c>
      <c r="C187" s="17" t="str">
        <f>IF(FlatList!C187="","",FlatList!C187)</f>
        <v/>
      </c>
      <c r="D187" s="17" t="str">
        <f>IF(FlatList!D187="","",FlatList!D187)</f>
        <v/>
      </c>
      <c r="E187" s="10"/>
      <c r="F187" s="10"/>
      <c r="G187" s="11"/>
      <c r="H187" s="10"/>
      <c r="I187" s="12"/>
      <c r="J187" s="11"/>
    </row>
    <row r="188" spans="2:10" x14ac:dyDescent="0.25">
      <c r="B188" s="17" t="str">
        <f>IF(FlatList!B188="","",FlatList!B188)</f>
        <v/>
      </c>
      <c r="C188" s="17" t="str">
        <f>IF(FlatList!C188="","",FlatList!C188)</f>
        <v/>
      </c>
      <c r="D188" s="17" t="str">
        <f>IF(FlatList!D188="","",FlatList!D188)</f>
        <v/>
      </c>
      <c r="E188" s="10"/>
      <c r="F188" s="10"/>
      <c r="G188" s="11"/>
      <c r="H188" s="10"/>
      <c r="I188" s="12"/>
      <c r="J188" s="11"/>
    </row>
    <row r="189" spans="2:10" x14ac:dyDescent="0.25">
      <c r="B189" s="17" t="str">
        <f>IF(FlatList!B189="","",FlatList!B189)</f>
        <v/>
      </c>
      <c r="C189" s="17" t="str">
        <f>IF(FlatList!C189="","",FlatList!C189)</f>
        <v/>
      </c>
      <c r="D189" s="17" t="str">
        <f>IF(FlatList!D189="","",FlatList!D189)</f>
        <v/>
      </c>
      <c r="E189" s="10"/>
      <c r="F189" s="10"/>
      <c r="G189" s="11"/>
      <c r="H189" s="10"/>
      <c r="I189" s="12"/>
      <c r="J189" s="11"/>
    </row>
    <row r="190" spans="2:10" x14ac:dyDescent="0.25">
      <c r="B190" s="17" t="str">
        <f>IF(FlatList!B190="","",FlatList!B190)</f>
        <v/>
      </c>
      <c r="C190" s="17" t="str">
        <f>IF(FlatList!C190="","",FlatList!C190)</f>
        <v/>
      </c>
      <c r="D190" s="17" t="str">
        <f>IF(FlatList!D190="","",FlatList!D190)</f>
        <v/>
      </c>
      <c r="E190" s="10"/>
      <c r="F190" s="10"/>
      <c r="G190" s="11"/>
      <c r="H190" s="10"/>
      <c r="I190" s="12"/>
      <c r="J190" s="11"/>
    </row>
    <row r="191" spans="2:10" x14ac:dyDescent="0.25">
      <c r="B191" s="17" t="str">
        <f>IF(FlatList!B191="","",FlatList!B191)</f>
        <v/>
      </c>
      <c r="C191" s="17" t="str">
        <f>IF(FlatList!C191="","",FlatList!C191)</f>
        <v/>
      </c>
      <c r="D191" s="17" t="str">
        <f>IF(FlatList!D191="","",FlatList!D191)</f>
        <v/>
      </c>
      <c r="E191" s="10"/>
      <c r="F191" s="10"/>
      <c r="G191" s="11"/>
      <c r="H191" s="10"/>
      <c r="I191" s="12"/>
      <c r="J191" s="11"/>
    </row>
    <row r="192" spans="2:10" x14ac:dyDescent="0.25">
      <c r="B192" s="17" t="str">
        <f>IF(FlatList!B192="","",FlatList!B192)</f>
        <v/>
      </c>
      <c r="C192" s="17" t="str">
        <f>IF(FlatList!C192="","",FlatList!C192)</f>
        <v/>
      </c>
      <c r="D192" s="17" t="str">
        <f>IF(FlatList!D192="","",FlatList!D192)</f>
        <v/>
      </c>
      <c r="E192" s="10"/>
      <c r="F192" s="10"/>
      <c r="G192" s="11"/>
      <c r="H192" s="10"/>
      <c r="I192" s="12"/>
      <c r="J192" s="11"/>
    </row>
    <row r="193" spans="2:10" x14ac:dyDescent="0.25">
      <c r="B193" s="17" t="str">
        <f>IF(FlatList!B193="","",FlatList!B193)</f>
        <v/>
      </c>
      <c r="C193" s="17" t="str">
        <f>IF(FlatList!C193="","",FlatList!C193)</f>
        <v/>
      </c>
      <c r="D193" s="17" t="str">
        <f>IF(FlatList!D193="","",FlatList!D193)</f>
        <v/>
      </c>
      <c r="E193" s="10"/>
      <c r="F193" s="10"/>
      <c r="G193" s="11"/>
      <c r="H193" s="10"/>
      <c r="J193" s="11"/>
    </row>
    <row r="194" spans="2:10" x14ac:dyDescent="0.25">
      <c r="B194" s="17" t="str">
        <f>IF(FlatList!B194="","",FlatList!B194)</f>
        <v/>
      </c>
      <c r="C194" s="17" t="str">
        <f>IF(FlatList!C194="","",FlatList!C194)</f>
        <v/>
      </c>
      <c r="D194" s="17" t="str">
        <f>IF(FlatList!D194="","",FlatList!D194)</f>
        <v/>
      </c>
      <c r="E194" s="10"/>
      <c r="F194" s="10"/>
      <c r="G194" s="11"/>
      <c r="H194" s="10"/>
      <c r="J194" s="11"/>
    </row>
    <row r="195" spans="2:10" x14ac:dyDescent="0.25">
      <c r="B195" s="17" t="str">
        <f>IF(FlatList!B195="","",FlatList!B195)</f>
        <v/>
      </c>
      <c r="C195" s="17" t="str">
        <f>IF(FlatList!C195="","",FlatList!C195)</f>
        <v/>
      </c>
      <c r="D195" s="17" t="str">
        <f>IF(FlatList!D195="","",FlatList!D195)</f>
        <v/>
      </c>
      <c r="E195" s="10"/>
      <c r="F195" s="10"/>
      <c r="G195" s="11"/>
      <c r="H195" s="10"/>
      <c r="J195" s="11"/>
    </row>
    <row r="196" spans="2:10" x14ac:dyDescent="0.25">
      <c r="B196" s="17" t="str">
        <f>IF(FlatList!B196="","",FlatList!B196)</f>
        <v/>
      </c>
      <c r="C196" s="17" t="str">
        <f>IF(FlatList!C196="","",FlatList!C196)</f>
        <v/>
      </c>
      <c r="D196" s="17" t="str">
        <f>IF(FlatList!D196="","",FlatList!D196)</f>
        <v/>
      </c>
      <c r="E196" s="10"/>
      <c r="F196" s="10"/>
      <c r="G196" s="11"/>
      <c r="H196" s="10"/>
      <c r="J196" s="11"/>
    </row>
    <row r="197" spans="2:10" x14ac:dyDescent="0.25">
      <c r="B197" s="17" t="str">
        <f>IF(FlatList!B197="","",FlatList!B197)</f>
        <v/>
      </c>
      <c r="C197" s="17" t="str">
        <f>IF(FlatList!C197="","",FlatList!C197)</f>
        <v/>
      </c>
      <c r="D197" s="17" t="str">
        <f>IF(FlatList!D197="","",FlatList!D197)</f>
        <v/>
      </c>
      <c r="E197" s="10"/>
      <c r="F197" s="10"/>
      <c r="G197" s="11"/>
      <c r="H197" s="10"/>
      <c r="J197" s="11"/>
    </row>
    <row r="198" spans="2:10" x14ac:dyDescent="0.25">
      <c r="B198" s="17" t="str">
        <f>IF(FlatList!B198="","",FlatList!B198)</f>
        <v/>
      </c>
      <c r="C198" s="17" t="str">
        <f>IF(FlatList!C198="","",FlatList!C198)</f>
        <v/>
      </c>
      <c r="D198" s="17" t="str">
        <f>IF(FlatList!D198="","",FlatList!D198)</f>
        <v/>
      </c>
      <c r="E198" s="10"/>
      <c r="F198" s="10"/>
      <c r="G198" s="11"/>
      <c r="H198" s="10"/>
      <c r="J198" s="11"/>
    </row>
    <row r="199" spans="2:10" x14ac:dyDescent="0.25">
      <c r="B199" s="17" t="str">
        <f>IF(FlatList!B199="","",FlatList!B199)</f>
        <v/>
      </c>
      <c r="C199" s="17" t="str">
        <f>IF(FlatList!C199="","",FlatList!C199)</f>
        <v/>
      </c>
      <c r="D199" s="17" t="str">
        <f>IF(FlatList!D199="","",FlatList!D199)</f>
        <v/>
      </c>
      <c r="E199" s="10"/>
      <c r="F199" s="10"/>
      <c r="G199" s="11"/>
      <c r="H199" s="10"/>
      <c r="J199" s="11"/>
    </row>
    <row r="200" spans="2:10" x14ac:dyDescent="0.25">
      <c r="B200" s="17" t="str">
        <f>IF(FlatList!B200="","",FlatList!B200)</f>
        <v/>
      </c>
      <c r="C200" s="17" t="str">
        <f>IF(FlatList!C200="","",FlatList!C200)</f>
        <v/>
      </c>
      <c r="D200" s="17" t="str">
        <f>IF(FlatList!D200="","",FlatList!D200)</f>
        <v/>
      </c>
      <c r="E200" s="10"/>
      <c r="F200" s="10"/>
      <c r="G200" s="11"/>
      <c r="H200" s="10"/>
      <c r="J20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watchlist-stocks-intraday-01-13</vt:lpstr>
      <vt:lpstr>FlatList</vt:lpstr>
      <vt:lpstr>GroupAnalysis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Betsinger</dc:creator>
  <cp:lastModifiedBy>trade</cp:lastModifiedBy>
  <dcterms:created xsi:type="dcterms:W3CDTF">2017-10-25T21:00:37Z</dcterms:created>
  <dcterms:modified xsi:type="dcterms:W3CDTF">2018-01-14T06:05:13Z</dcterms:modified>
</cp:coreProperties>
</file>